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GJG\Dropbox\JA-B\Website Launching Pad\5_Baseline Data Page\District Data\"/>
    </mc:Choice>
  </mc:AlternateContent>
  <bookViews>
    <workbookView xWindow="0" yWindow="0" windowWidth="20730" windowHeight="10965" tabRatio="744" activeTab="1"/>
  </bookViews>
  <sheets>
    <sheet name="Case management" sheetId="4" r:id="rId1"/>
    <sheet name="Infra &amp; Resources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4" i="6" l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6" i="6"/>
  <c r="V27" i="6"/>
  <c r="V28" i="6"/>
  <c r="V29" i="6"/>
  <c r="V30" i="6"/>
  <c r="V31" i="6"/>
  <c r="V32" i="6"/>
  <c r="V33" i="6"/>
  <c r="V34" i="6"/>
  <c r="V35" i="6"/>
  <c r="V37" i="6"/>
  <c r="V38" i="6"/>
  <c r="V39" i="6"/>
  <c r="V40" i="6"/>
  <c r="V41" i="6"/>
  <c r="V43" i="6"/>
  <c r="V45" i="6"/>
  <c r="V46" i="6"/>
  <c r="V47" i="6"/>
  <c r="V48" i="6"/>
  <c r="V49" i="6"/>
  <c r="V50" i="6"/>
  <c r="V51" i="6"/>
  <c r="V52" i="6"/>
  <c r="V53" i="6"/>
  <c r="V54" i="6"/>
  <c r="V55" i="6"/>
  <c r="V56" i="6"/>
  <c r="V58" i="6"/>
  <c r="V59" i="6"/>
  <c r="V60" i="6"/>
  <c r="V61" i="6"/>
  <c r="V62" i="6"/>
  <c r="V64" i="6"/>
  <c r="V65" i="6"/>
  <c r="V66" i="6"/>
  <c r="V3" i="6"/>
  <c r="S63" i="6"/>
  <c r="V63" i="6" s="1"/>
  <c r="S57" i="6"/>
  <c r="V57" i="6" s="1"/>
  <c r="S44" i="6"/>
  <c r="V44" i="6" s="1"/>
  <c r="S42" i="6"/>
  <c r="V42" i="6" s="1"/>
  <c r="S36" i="6"/>
  <c r="V36" i="6" s="1"/>
  <c r="S25" i="6"/>
  <c r="V25" i="6" s="1"/>
  <c r="R3" i="6"/>
  <c r="R4" i="6"/>
  <c r="R5" i="6"/>
  <c r="R6" i="6"/>
  <c r="R7" i="6"/>
  <c r="R8" i="6"/>
  <c r="R9" i="6"/>
  <c r="R10" i="6"/>
  <c r="R11" i="6"/>
  <c r="R12" i="6"/>
  <c r="R14" i="6"/>
  <c r="R15" i="6"/>
  <c r="R16" i="6"/>
  <c r="R17" i="6"/>
  <c r="R18" i="6"/>
  <c r="R19" i="6"/>
  <c r="R20" i="6"/>
  <c r="R21" i="6"/>
  <c r="R22" i="6"/>
  <c r="R23" i="6"/>
  <c r="R24" i="6"/>
  <c r="R26" i="6"/>
  <c r="R27" i="6"/>
  <c r="R28" i="6"/>
  <c r="R29" i="6"/>
  <c r="R30" i="6"/>
  <c r="R31" i="6"/>
  <c r="R32" i="6"/>
  <c r="R33" i="6"/>
  <c r="R34" i="6"/>
  <c r="R35" i="6"/>
  <c r="R37" i="6"/>
  <c r="R38" i="6"/>
  <c r="R39" i="6"/>
  <c r="R40" i="6"/>
  <c r="R41" i="6"/>
  <c r="R43" i="6"/>
  <c r="R45" i="6"/>
  <c r="R46" i="6"/>
  <c r="R47" i="6"/>
  <c r="R48" i="6"/>
  <c r="R49" i="6"/>
  <c r="R50" i="6"/>
  <c r="R51" i="6"/>
  <c r="R52" i="6"/>
  <c r="R53" i="6"/>
  <c r="R54" i="6"/>
  <c r="R55" i="6"/>
  <c r="R58" i="6"/>
  <c r="R59" i="6"/>
  <c r="R60" i="6"/>
  <c r="R61" i="6"/>
  <c r="R62" i="6"/>
  <c r="R66" i="6"/>
  <c r="O65" i="6"/>
  <c r="R65" i="6" s="1"/>
  <c r="O64" i="6"/>
  <c r="R64" i="6" s="1"/>
  <c r="O63" i="6"/>
  <c r="R63" i="6" s="1"/>
  <c r="O57" i="6"/>
  <c r="R57" i="6" s="1"/>
  <c r="O56" i="6"/>
  <c r="R56" i="6" s="1"/>
  <c r="O44" i="6"/>
  <c r="R44" i="6" s="1"/>
  <c r="O42" i="6"/>
  <c r="R42" i="6" s="1"/>
  <c r="O36" i="6"/>
  <c r="R36" i="6" s="1"/>
  <c r="O25" i="6"/>
  <c r="Q13" i="6"/>
  <c r="R2" i="6"/>
  <c r="R25" i="6" l="1"/>
  <c r="R13" i="6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J9" i="4" l="1"/>
  <c r="J10" i="4"/>
  <c r="K10" i="4" s="1"/>
  <c r="J11" i="4"/>
  <c r="J6" i="4"/>
  <c r="J8" i="4"/>
  <c r="J13" i="4"/>
  <c r="J14" i="4"/>
  <c r="J15" i="4"/>
  <c r="J16" i="4"/>
  <c r="J17" i="4"/>
  <c r="J19" i="4"/>
  <c r="J24" i="4"/>
  <c r="J25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I2" i="4"/>
  <c r="I3" i="4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I3" i="6"/>
  <c r="K3" i="6" s="1"/>
  <c r="I4" i="6"/>
  <c r="K4" i="6" s="1"/>
  <c r="I5" i="6"/>
  <c r="K5" i="6" s="1"/>
  <c r="I6" i="6"/>
  <c r="K6" i="6" s="1"/>
  <c r="I7" i="6"/>
  <c r="K7" i="6" s="1"/>
  <c r="I8" i="6"/>
  <c r="K8" i="6" s="1"/>
  <c r="I9" i="6"/>
  <c r="K9" i="6" s="1"/>
  <c r="I10" i="6"/>
  <c r="K10" i="6" s="1"/>
  <c r="I11" i="6"/>
  <c r="K11" i="6" s="1"/>
  <c r="I12" i="6"/>
  <c r="K12" i="6" s="1"/>
  <c r="I13" i="6"/>
  <c r="K13" i="6" s="1"/>
  <c r="I14" i="6"/>
  <c r="K14" i="6" s="1"/>
  <c r="I15" i="6"/>
  <c r="K15" i="6" s="1"/>
  <c r="I16" i="6"/>
  <c r="K16" i="6" s="1"/>
  <c r="I17" i="6"/>
  <c r="K17" i="6" s="1"/>
  <c r="I18" i="6"/>
  <c r="K18" i="6" s="1"/>
  <c r="I19" i="6"/>
  <c r="K19" i="6" s="1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26" i="6"/>
  <c r="K26" i="6" s="1"/>
  <c r="I27" i="6"/>
  <c r="K27" i="6" s="1"/>
  <c r="I28" i="6"/>
  <c r="K28" i="6" s="1"/>
  <c r="I29" i="6"/>
  <c r="K29" i="6" s="1"/>
  <c r="I30" i="6"/>
  <c r="K30" i="6" s="1"/>
  <c r="I31" i="6"/>
  <c r="K31" i="6" s="1"/>
  <c r="I32" i="6"/>
  <c r="K32" i="6" s="1"/>
  <c r="I33" i="6"/>
  <c r="K33" i="6" s="1"/>
  <c r="I34" i="6"/>
  <c r="K34" i="6" s="1"/>
  <c r="I35" i="6"/>
  <c r="K35" i="6" s="1"/>
  <c r="I36" i="6"/>
  <c r="K36" i="6" s="1"/>
  <c r="I37" i="6"/>
  <c r="K37" i="6" s="1"/>
  <c r="I38" i="6"/>
  <c r="K38" i="6" s="1"/>
  <c r="I39" i="6"/>
  <c r="K39" i="6" s="1"/>
  <c r="I40" i="6"/>
  <c r="K40" i="6" s="1"/>
  <c r="I41" i="6"/>
  <c r="K41" i="6" s="1"/>
  <c r="I42" i="6"/>
  <c r="K42" i="6" s="1"/>
  <c r="I43" i="6"/>
  <c r="K43" i="6" s="1"/>
  <c r="I44" i="6"/>
  <c r="K44" i="6" s="1"/>
  <c r="I45" i="6"/>
  <c r="K45" i="6" s="1"/>
  <c r="I46" i="6"/>
  <c r="K46" i="6" s="1"/>
  <c r="I47" i="6"/>
  <c r="K47" i="6" s="1"/>
  <c r="I48" i="6"/>
  <c r="K48" i="6" s="1"/>
  <c r="I49" i="6"/>
  <c r="K49" i="6" s="1"/>
  <c r="I50" i="6"/>
  <c r="K50" i="6" s="1"/>
  <c r="I51" i="6"/>
  <c r="K51" i="6" s="1"/>
  <c r="I52" i="6"/>
  <c r="K52" i="6" s="1"/>
  <c r="I53" i="6"/>
  <c r="K53" i="6" s="1"/>
  <c r="I54" i="6"/>
  <c r="K54" i="6" s="1"/>
  <c r="I55" i="6"/>
  <c r="K55" i="6" s="1"/>
  <c r="I56" i="6"/>
  <c r="K56" i="6" s="1"/>
  <c r="I57" i="6"/>
  <c r="K57" i="6" s="1"/>
  <c r="I58" i="6"/>
  <c r="K58" i="6" s="1"/>
  <c r="I59" i="6"/>
  <c r="K59" i="6" s="1"/>
  <c r="I60" i="6"/>
  <c r="K60" i="6" s="1"/>
  <c r="I61" i="6"/>
  <c r="K61" i="6" s="1"/>
  <c r="I62" i="6"/>
  <c r="K62" i="6" s="1"/>
  <c r="I63" i="6"/>
  <c r="K63" i="6" s="1"/>
  <c r="I64" i="6"/>
  <c r="K64" i="6" s="1"/>
  <c r="I65" i="6"/>
  <c r="K65" i="6" s="1"/>
  <c r="I66" i="6"/>
  <c r="K66" i="6" s="1"/>
  <c r="L10" i="4" l="1"/>
  <c r="M10" i="4" s="1"/>
  <c r="K11" i="4"/>
  <c r="L11" i="4" s="1"/>
  <c r="M11" i="4" s="1"/>
  <c r="K9" i="4"/>
  <c r="L9" i="4" l="1"/>
  <c r="M9" i="4" l="1"/>
</calcChain>
</file>

<file path=xl/sharedStrings.xml><?xml version="1.0" encoding="utf-8"?>
<sst xmlns="http://schemas.openxmlformats.org/spreadsheetml/2006/main" count="173" uniqueCount="105">
  <si>
    <t>Probation Orders Carried Over from 2015</t>
  </si>
  <si>
    <t>Probation Orders Completed on/before 31 December 2016</t>
  </si>
  <si>
    <t>Probation Orders breached in 2016</t>
  </si>
  <si>
    <t>HQ</t>
  </si>
  <si>
    <t>Dhaka</t>
  </si>
  <si>
    <t>Gazipur</t>
  </si>
  <si>
    <t>Munshiganj</t>
  </si>
  <si>
    <t>Narsingdi</t>
  </si>
  <si>
    <t>Manikganj</t>
  </si>
  <si>
    <t>Narayanganj</t>
  </si>
  <si>
    <t>Netrakona</t>
  </si>
  <si>
    <t>Kishoreganj</t>
  </si>
  <si>
    <t>Faridpur</t>
  </si>
  <si>
    <t>Rajbari</t>
  </si>
  <si>
    <t>Gopalganj</t>
  </si>
  <si>
    <t>Madaripur</t>
  </si>
  <si>
    <t>Shariatpur</t>
  </si>
  <si>
    <t>Jamalpur</t>
  </si>
  <si>
    <t>Mymensingh</t>
  </si>
  <si>
    <t>Sherpur</t>
  </si>
  <si>
    <t>Tangail</t>
  </si>
  <si>
    <t>Rajshahi</t>
  </si>
  <si>
    <t>Chapainababganj</t>
  </si>
  <si>
    <t>Natore</t>
  </si>
  <si>
    <t>Naogaon</t>
  </si>
  <si>
    <t>Pabna</t>
  </si>
  <si>
    <t>Sirajganj</t>
  </si>
  <si>
    <t>Bogra</t>
  </si>
  <si>
    <t>Joypurhat</t>
  </si>
  <si>
    <t>Rangpur</t>
  </si>
  <si>
    <t>Nilphamari</t>
  </si>
  <si>
    <t>Gaibandha</t>
  </si>
  <si>
    <t>Kurigram</t>
  </si>
  <si>
    <t>Lalmonirhat</t>
  </si>
  <si>
    <t>Dinajpur</t>
  </si>
  <si>
    <t>Thakurgaon</t>
  </si>
  <si>
    <t>Panchogarh</t>
  </si>
  <si>
    <t>Khulna</t>
  </si>
  <si>
    <t>Satkhira</t>
  </si>
  <si>
    <t>Bagerhat</t>
  </si>
  <si>
    <t>Jessore</t>
  </si>
  <si>
    <t>Jhenaidah</t>
  </si>
  <si>
    <t>Magura</t>
  </si>
  <si>
    <t>Narail</t>
  </si>
  <si>
    <t>Kushtia</t>
  </si>
  <si>
    <t>Meherpur</t>
  </si>
  <si>
    <t>Chuadanga</t>
  </si>
  <si>
    <t>Barisal</t>
  </si>
  <si>
    <t>Bhola</t>
  </si>
  <si>
    <t>Jhalokati</t>
  </si>
  <si>
    <t>Pirojpur</t>
  </si>
  <si>
    <t>Patuakhali</t>
  </si>
  <si>
    <t>Barguna</t>
  </si>
  <si>
    <t>Chittagong</t>
  </si>
  <si>
    <t>Comilla</t>
  </si>
  <si>
    <t>Chandpur</t>
  </si>
  <si>
    <t>Brahmanbaria</t>
  </si>
  <si>
    <t>Noakhali</t>
  </si>
  <si>
    <t>Lakshmipur</t>
  </si>
  <si>
    <t>Feni</t>
  </si>
  <si>
    <t>Cox's Bazar</t>
  </si>
  <si>
    <t>Bandarban</t>
  </si>
  <si>
    <t>Khagrachhari</t>
  </si>
  <si>
    <t>Rangamati</t>
  </si>
  <si>
    <t>Sylhet</t>
  </si>
  <si>
    <t>Moulvibazar</t>
  </si>
  <si>
    <t>Habiganj</t>
  </si>
  <si>
    <t>Sunamganj</t>
  </si>
  <si>
    <t>Total</t>
  </si>
  <si>
    <t>Administrative cost</t>
  </si>
  <si>
    <t>Program &amp; Other Cost</t>
  </si>
  <si>
    <t>Total FY: 2016-2017</t>
  </si>
  <si>
    <t>Total FY: 2015-2016</t>
  </si>
  <si>
    <t>Judicial Magistrate_Male</t>
  </si>
  <si>
    <t>Judicial Magistrate_Female</t>
  </si>
  <si>
    <t>Executive Magistrate_Male</t>
  </si>
  <si>
    <t>Executive Magistrate_Female</t>
  </si>
  <si>
    <t>Child Court_Male</t>
  </si>
  <si>
    <t>Child Court_Female</t>
  </si>
  <si>
    <t>Child Court_Total</t>
  </si>
  <si>
    <t>Probation Orders Carried over to 2017</t>
  </si>
  <si>
    <t>Number of Filled Posts_Probation Officers_Male</t>
  </si>
  <si>
    <t>Number of Filled Posts_Probation Officers_Female</t>
  </si>
  <si>
    <t>Number of Filled Posts_Probation Officers_Total</t>
  </si>
  <si>
    <t>Number of Established Posts_Probation Officers_Male</t>
  </si>
  <si>
    <t>Number of Established Posts_Probation Officers_Female</t>
  </si>
  <si>
    <t xml:space="preserve"> Filled Posts_Support Staff_Male</t>
  </si>
  <si>
    <t xml:space="preserve"> Filled Posts_Support Staff_Female</t>
  </si>
  <si>
    <t>Number of Established Posts_Support Staff_Male</t>
  </si>
  <si>
    <t>Number of Established Posts_Female</t>
  </si>
  <si>
    <t>Financial Resources (Budget) 2016-2017- BDT_Salary &amp; allowances</t>
  </si>
  <si>
    <t>Salary &amp; allowances_FY: 2015-2016</t>
  </si>
  <si>
    <t>Administrative cost_FY: 2015-2016</t>
  </si>
  <si>
    <t>Program &amp; Other Cost_FY: 2015-2016</t>
  </si>
  <si>
    <t>District Level Infrastructure, Logistics &amp; Equipment (as of 31 December 2016) _Number of Probation Services Offices</t>
  </si>
  <si>
    <t>District Level Infrastructure, Logistics &amp; Equipment (as of 31 December 2016) _Number of Offices on Court Premises</t>
  </si>
  <si>
    <t>Vehicles_Car</t>
  </si>
  <si>
    <t>Vehicles_Motor Bike</t>
  </si>
  <si>
    <t>IT Equipment_Computer</t>
  </si>
  <si>
    <t>IT Equipment_Printer</t>
  </si>
  <si>
    <t>IT Equipment_Photocopier</t>
  </si>
  <si>
    <t>IT Equipment_Land Phone</t>
  </si>
  <si>
    <t>IT Equipment_Number of Secure File Cabinets</t>
  </si>
  <si>
    <t>Police_Court_Prison_District_Jurisdiction ID</t>
  </si>
  <si>
    <t>Jurisdiction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</si>
</sst>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1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65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20" defaultRowHeight="12.75" x14ac:dyDescent="0.2"/>
  <cols>
    <col min="1" max="2" width="20" style="20"/>
    <col min="3" max="13" width="22.42578125" style="20" customWidth="1"/>
    <col min="14" max="16384" width="20" style="20"/>
  </cols>
  <sheetData>
    <row r="1" spans="1:13" s="18" customFormat="1" ht="38.25" x14ac:dyDescent="0.25">
      <c r="A1" s="24" t="s">
        <v>103</v>
      </c>
      <c r="B1" s="9" t="s">
        <v>104</v>
      </c>
      <c r="C1" s="22" t="s">
        <v>0</v>
      </c>
      <c r="D1" s="22" t="s">
        <v>73</v>
      </c>
      <c r="E1" s="22" t="s">
        <v>74</v>
      </c>
      <c r="F1" s="22" t="s">
        <v>75</v>
      </c>
      <c r="G1" s="22" t="s">
        <v>76</v>
      </c>
      <c r="H1" s="22" t="s">
        <v>77</v>
      </c>
      <c r="I1" s="22" t="s">
        <v>78</v>
      </c>
      <c r="J1" s="22" t="s">
        <v>79</v>
      </c>
      <c r="K1" s="22" t="s">
        <v>1</v>
      </c>
      <c r="L1" s="22" t="s">
        <v>2</v>
      </c>
      <c r="M1" s="22" t="s">
        <v>80</v>
      </c>
    </row>
    <row r="2" spans="1:13" x14ac:dyDescent="0.2">
      <c r="A2" s="25">
        <v>26</v>
      </c>
      <c r="B2" s="17" t="s">
        <v>4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f>SUM(C2:H2)</f>
        <v>0</v>
      </c>
      <c r="J2" s="19">
        <v>0</v>
      </c>
      <c r="K2" s="19">
        <v>0</v>
      </c>
      <c r="L2" s="19">
        <v>0</v>
      </c>
      <c r="M2" s="19">
        <v>0</v>
      </c>
    </row>
    <row r="3" spans="1:13" x14ac:dyDescent="0.2">
      <c r="A3" s="25">
        <v>33</v>
      </c>
      <c r="B3" s="17" t="s">
        <v>5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f>SUM(C3:H3)</f>
        <v>0</v>
      </c>
      <c r="J3" s="19">
        <v>0</v>
      </c>
      <c r="K3" s="19">
        <v>0</v>
      </c>
      <c r="L3" s="19">
        <v>0</v>
      </c>
      <c r="M3" s="19">
        <v>0</v>
      </c>
    </row>
    <row r="4" spans="1:13" x14ac:dyDescent="0.2">
      <c r="A4" s="25">
        <v>59</v>
      </c>
      <c r="B4" s="17" t="s">
        <v>6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</row>
    <row r="5" spans="1:13" x14ac:dyDescent="0.2">
      <c r="A5" s="25">
        <v>68</v>
      </c>
      <c r="B5" s="17" t="s">
        <v>7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</row>
    <row r="6" spans="1:13" x14ac:dyDescent="0.2">
      <c r="A6" s="25">
        <v>56</v>
      </c>
      <c r="B6" s="17" t="s">
        <v>8</v>
      </c>
      <c r="C6" s="19">
        <v>2</v>
      </c>
      <c r="D6" s="19">
        <v>0</v>
      </c>
      <c r="E6" s="19">
        <v>0</v>
      </c>
      <c r="F6" s="19">
        <v>0</v>
      </c>
      <c r="G6" s="19">
        <v>0</v>
      </c>
      <c r="H6" s="19">
        <v>1</v>
      </c>
      <c r="I6" s="19">
        <v>1</v>
      </c>
      <c r="J6" s="19">
        <f>SUM(C6:I6)</f>
        <v>4</v>
      </c>
      <c r="K6" s="19">
        <v>2</v>
      </c>
      <c r="L6" s="19">
        <v>0</v>
      </c>
      <c r="M6" s="19">
        <v>0</v>
      </c>
    </row>
    <row r="7" spans="1:13" x14ac:dyDescent="0.2">
      <c r="A7" s="25">
        <v>67</v>
      </c>
      <c r="B7" s="17" t="s">
        <v>9</v>
      </c>
      <c r="C7" s="19">
        <v>42</v>
      </c>
      <c r="D7" s="19">
        <v>10</v>
      </c>
      <c r="E7" s="19">
        <v>16</v>
      </c>
      <c r="F7" s="19">
        <v>0</v>
      </c>
      <c r="G7" s="19">
        <v>0</v>
      </c>
      <c r="H7" s="19">
        <v>6</v>
      </c>
      <c r="I7" s="19">
        <v>10</v>
      </c>
      <c r="J7" s="19">
        <v>42</v>
      </c>
      <c r="K7" s="19">
        <v>30</v>
      </c>
      <c r="L7" s="19">
        <v>0</v>
      </c>
      <c r="M7" s="19">
        <v>12</v>
      </c>
    </row>
    <row r="8" spans="1:13" x14ac:dyDescent="0.2">
      <c r="A8" s="25">
        <v>72</v>
      </c>
      <c r="B8" s="17" t="s">
        <v>10</v>
      </c>
      <c r="C8" s="21">
        <v>8</v>
      </c>
      <c r="D8" s="21">
        <v>1</v>
      </c>
      <c r="E8" s="21">
        <v>0</v>
      </c>
      <c r="F8" s="21">
        <v>6</v>
      </c>
      <c r="G8" s="21">
        <v>1</v>
      </c>
      <c r="H8" s="21">
        <v>0</v>
      </c>
      <c r="I8" s="21">
        <v>0</v>
      </c>
      <c r="J8" s="21">
        <f>SUM(C8:I8)</f>
        <v>16</v>
      </c>
      <c r="K8" s="21">
        <v>6</v>
      </c>
      <c r="L8" s="21">
        <v>0</v>
      </c>
      <c r="M8" s="21">
        <v>0</v>
      </c>
    </row>
    <row r="9" spans="1:13" x14ac:dyDescent="0.2">
      <c r="A9" s="25">
        <v>48</v>
      </c>
      <c r="B9" s="17" t="s">
        <v>11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f>SUM(D9:I9)</f>
        <v>0</v>
      </c>
      <c r="K9" s="19">
        <f t="shared" ref="K9:M11" si="0">SUM(E9:J9)</f>
        <v>0</v>
      </c>
      <c r="L9" s="19">
        <f t="shared" si="0"/>
        <v>0</v>
      </c>
      <c r="M9" s="19">
        <f t="shared" si="0"/>
        <v>0</v>
      </c>
    </row>
    <row r="10" spans="1:13" x14ac:dyDescent="0.2">
      <c r="A10" s="25">
        <v>29</v>
      </c>
      <c r="B10" s="17" t="s">
        <v>12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f>SUM(D10:I10)</f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</row>
    <row r="11" spans="1:13" x14ac:dyDescent="0.2">
      <c r="A11" s="25">
        <v>82</v>
      </c>
      <c r="B11" s="17" t="s">
        <v>13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f>SUM(D11:I11)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</row>
    <row r="12" spans="1:13" x14ac:dyDescent="0.2">
      <c r="A12" s="25">
        <v>35</v>
      </c>
      <c r="B12" s="17" t="s">
        <v>14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x14ac:dyDescent="0.2">
      <c r="A13" s="25">
        <v>54</v>
      </c>
      <c r="B13" s="17" t="s">
        <v>15</v>
      </c>
      <c r="C13" s="21">
        <v>4</v>
      </c>
      <c r="D13" s="21">
        <v>0</v>
      </c>
      <c r="E13" s="21">
        <v>0</v>
      </c>
      <c r="F13" s="21">
        <v>4</v>
      </c>
      <c r="G13" s="21">
        <v>0</v>
      </c>
      <c r="H13" s="21">
        <v>0</v>
      </c>
      <c r="I13" s="21">
        <v>0</v>
      </c>
      <c r="J13" s="21">
        <f>SUM(C13:I13)</f>
        <v>8</v>
      </c>
      <c r="K13" s="21">
        <v>2</v>
      </c>
      <c r="L13" s="21">
        <v>0</v>
      </c>
      <c r="M13" s="21">
        <v>2</v>
      </c>
    </row>
    <row r="14" spans="1:13" x14ac:dyDescent="0.2">
      <c r="A14" s="25">
        <v>86</v>
      </c>
      <c r="B14" s="17" t="s">
        <v>16</v>
      </c>
      <c r="C14" s="19">
        <v>3</v>
      </c>
      <c r="D14" s="19">
        <v>3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f>SUM(D14:I14)</f>
        <v>4</v>
      </c>
      <c r="K14" s="19">
        <v>4</v>
      </c>
      <c r="L14" s="19">
        <v>0</v>
      </c>
      <c r="M14" s="19">
        <v>0</v>
      </c>
    </row>
    <row r="15" spans="1:13" x14ac:dyDescent="0.2">
      <c r="A15" s="25">
        <v>39</v>
      </c>
      <c r="B15" s="17" t="s">
        <v>17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f>SUM(C15:I15)</f>
        <v>0</v>
      </c>
      <c r="K15" s="19">
        <v>0</v>
      </c>
      <c r="L15" s="19">
        <v>0</v>
      </c>
      <c r="M15" s="19">
        <v>0</v>
      </c>
    </row>
    <row r="16" spans="1:13" x14ac:dyDescent="0.2">
      <c r="A16" s="25">
        <v>61</v>
      </c>
      <c r="B16" s="17" t="s">
        <v>18</v>
      </c>
      <c r="C16" s="19">
        <v>2</v>
      </c>
      <c r="D16" s="19">
        <v>1</v>
      </c>
      <c r="E16" s="19">
        <v>0</v>
      </c>
      <c r="F16" s="19">
        <v>0</v>
      </c>
      <c r="G16" s="19">
        <v>0</v>
      </c>
      <c r="H16" s="19">
        <v>1</v>
      </c>
      <c r="I16" s="19">
        <v>0</v>
      </c>
      <c r="J16" s="19">
        <f>SUM(C16:I16)</f>
        <v>4</v>
      </c>
      <c r="K16" s="19">
        <v>2</v>
      </c>
      <c r="L16" s="19">
        <v>0</v>
      </c>
      <c r="M16" s="19">
        <v>0</v>
      </c>
    </row>
    <row r="17" spans="1:13" x14ac:dyDescent="0.2">
      <c r="A17" s="25">
        <v>89</v>
      </c>
      <c r="B17" s="17" t="s">
        <v>19</v>
      </c>
      <c r="C17" s="19">
        <v>3</v>
      </c>
      <c r="D17" s="19">
        <v>0</v>
      </c>
      <c r="E17" s="19">
        <v>3</v>
      </c>
      <c r="F17" s="19">
        <v>0</v>
      </c>
      <c r="G17" s="19">
        <v>0</v>
      </c>
      <c r="H17" s="19">
        <v>0</v>
      </c>
      <c r="I17" s="19">
        <v>1</v>
      </c>
      <c r="J17" s="19">
        <f>SUM(C17:I17)</f>
        <v>7</v>
      </c>
      <c r="K17" s="19">
        <v>4</v>
      </c>
      <c r="L17" s="19">
        <v>0</v>
      </c>
      <c r="M17" s="19">
        <v>0</v>
      </c>
    </row>
    <row r="18" spans="1:13" x14ac:dyDescent="0.2">
      <c r="A18" s="25">
        <v>93</v>
      </c>
      <c r="B18" s="17" t="s">
        <v>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x14ac:dyDescent="0.2">
      <c r="A19" s="25">
        <v>81</v>
      </c>
      <c r="B19" s="17" t="s">
        <v>21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f>SUM(D19:I19)</f>
        <v>0</v>
      </c>
      <c r="K19" s="19">
        <v>0</v>
      </c>
      <c r="L19" s="19">
        <v>0</v>
      </c>
      <c r="M19" s="19">
        <v>0</v>
      </c>
    </row>
    <row r="20" spans="1:13" x14ac:dyDescent="0.2">
      <c r="A20" s="25">
        <v>70</v>
      </c>
      <c r="B20" s="13" t="s">
        <v>22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x14ac:dyDescent="0.2">
      <c r="A21" s="25">
        <v>69</v>
      </c>
      <c r="B21" s="17" t="s">
        <v>23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x14ac:dyDescent="0.2">
      <c r="A22" s="25">
        <v>64</v>
      </c>
      <c r="B22" s="17" t="s">
        <v>24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x14ac:dyDescent="0.2">
      <c r="A23" s="25">
        <v>76</v>
      </c>
      <c r="B23" s="17" t="s">
        <v>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x14ac:dyDescent="0.2">
      <c r="A24" s="25">
        <v>88</v>
      </c>
      <c r="B24" s="17" t="s">
        <v>26</v>
      </c>
      <c r="C24" s="19">
        <v>7</v>
      </c>
      <c r="D24" s="19">
        <v>0</v>
      </c>
      <c r="E24" s="19">
        <v>0</v>
      </c>
      <c r="F24" s="19">
        <v>0</v>
      </c>
      <c r="G24" s="19">
        <v>0</v>
      </c>
      <c r="H24" s="19">
        <v>7</v>
      </c>
      <c r="I24" s="19">
        <v>0</v>
      </c>
      <c r="J24" s="19">
        <f>SUM(D24:I24)</f>
        <v>7</v>
      </c>
      <c r="K24" s="19">
        <v>0</v>
      </c>
      <c r="L24" s="19">
        <v>0</v>
      </c>
      <c r="M24" s="19">
        <v>0</v>
      </c>
    </row>
    <row r="25" spans="1:13" x14ac:dyDescent="0.2">
      <c r="A25" s="25">
        <v>10</v>
      </c>
      <c r="B25" s="17" t="s">
        <v>27</v>
      </c>
      <c r="C25" s="19">
        <v>10</v>
      </c>
      <c r="D25" s="19">
        <v>0</v>
      </c>
      <c r="E25" s="19">
        <v>0</v>
      </c>
      <c r="F25" s="19">
        <v>0</v>
      </c>
      <c r="G25" s="19">
        <v>0</v>
      </c>
      <c r="H25" s="19">
        <v>10</v>
      </c>
      <c r="I25" s="19">
        <v>0</v>
      </c>
      <c r="J25" s="19">
        <f>SUM(D25:I25)</f>
        <v>10</v>
      </c>
      <c r="K25" s="19">
        <v>10</v>
      </c>
      <c r="L25" s="19">
        <v>0</v>
      </c>
      <c r="M25" s="19">
        <v>26</v>
      </c>
    </row>
    <row r="26" spans="1:13" x14ac:dyDescent="0.2">
      <c r="A26" s="25">
        <v>38</v>
      </c>
      <c r="B26" s="17" t="s">
        <v>28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x14ac:dyDescent="0.2">
      <c r="A27" s="25">
        <v>85</v>
      </c>
      <c r="B27" s="17" t="s">
        <v>29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x14ac:dyDescent="0.2">
      <c r="A28" s="25">
        <v>73</v>
      </c>
      <c r="B28" s="17" t="s">
        <v>30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x14ac:dyDescent="0.2">
      <c r="A29" s="25">
        <v>32</v>
      </c>
      <c r="B29" s="17" t="s">
        <v>31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f>SUM(D29:I29)</f>
        <v>0</v>
      </c>
      <c r="K29" s="19">
        <v>0</v>
      </c>
      <c r="L29" s="19">
        <v>0</v>
      </c>
      <c r="M29" s="19">
        <v>0</v>
      </c>
    </row>
    <row r="30" spans="1:13" x14ac:dyDescent="0.2">
      <c r="A30" s="25">
        <v>49</v>
      </c>
      <c r="B30" s="17" t="s">
        <v>32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f t="shared" ref="J30:J65" si="1">SUM(D30:I30)</f>
        <v>0</v>
      </c>
      <c r="K30" s="19">
        <v>0</v>
      </c>
      <c r="L30" s="19">
        <v>0</v>
      </c>
      <c r="M30" s="19">
        <v>0</v>
      </c>
    </row>
    <row r="31" spans="1:13" x14ac:dyDescent="0.2">
      <c r="A31" s="25">
        <v>52</v>
      </c>
      <c r="B31" s="17" t="s">
        <v>33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f t="shared" si="1"/>
        <v>0</v>
      </c>
      <c r="K31" s="19">
        <v>0</v>
      </c>
      <c r="L31" s="19">
        <v>0</v>
      </c>
      <c r="M31" s="19">
        <v>0</v>
      </c>
    </row>
    <row r="32" spans="1:13" x14ac:dyDescent="0.2">
      <c r="A32" s="25">
        <v>27</v>
      </c>
      <c r="B32" s="17" t="s">
        <v>34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 t="shared" si="1"/>
        <v>0</v>
      </c>
      <c r="K32" s="19">
        <v>0</v>
      </c>
      <c r="L32" s="19">
        <v>0</v>
      </c>
      <c r="M32" s="19">
        <v>0</v>
      </c>
    </row>
    <row r="33" spans="1:13" x14ac:dyDescent="0.2">
      <c r="A33" s="25">
        <v>94</v>
      </c>
      <c r="B33" s="17" t="s">
        <v>35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v>0</v>
      </c>
    </row>
    <row r="34" spans="1:13" x14ac:dyDescent="0.2">
      <c r="A34" s="25">
        <v>77</v>
      </c>
      <c r="B34" s="17" t="s">
        <v>36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f t="shared" si="1"/>
        <v>0</v>
      </c>
      <c r="K34" s="19">
        <v>0</v>
      </c>
      <c r="L34" s="19">
        <v>0</v>
      </c>
      <c r="M34" s="19">
        <v>0</v>
      </c>
    </row>
    <row r="35" spans="1:13" x14ac:dyDescent="0.2">
      <c r="A35" s="25">
        <v>47</v>
      </c>
      <c r="B35" s="17" t="s">
        <v>37</v>
      </c>
      <c r="C35" s="19">
        <v>7</v>
      </c>
      <c r="D35" s="19">
        <v>0</v>
      </c>
      <c r="E35" s="19">
        <v>0</v>
      </c>
      <c r="F35" s="19">
        <v>0</v>
      </c>
      <c r="G35" s="19">
        <v>0</v>
      </c>
      <c r="H35" s="19">
        <v>6</v>
      </c>
      <c r="I35" s="19">
        <v>0</v>
      </c>
      <c r="J35" s="19">
        <f>SUM(C35:I35)</f>
        <v>13</v>
      </c>
      <c r="K35" s="19">
        <v>11</v>
      </c>
      <c r="L35" s="19">
        <v>6</v>
      </c>
      <c r="M35" s="19">
        <v>5</v>
      </c>
    </row>
    <row r="36" spans="1:13" x14ac:dyDescent="0.2">
      <c r="A36" s="25">
        <v>87</v>
      </c>
      <c r="B36" s="17" t="s">
        <v>38</v>
      </c>
      <c r="C36" s="19">
        <v>14</v>
      </c>
      <c r="D36" s="19">
        <v>2</v>
      </c>
      <c r="E36" s="19">
        <v>1</v>
      </c>
      <c r="F36" s="19">
        <v>0</v>
      </c>
      <c r="G36" s="19">
        <v>0</v>
      </c>
      <c r="H36" s="19">
        <v>0</v>
      </c>
      <c r="I36" s="19">
        <v>0</v>
      </c>
      <c r="J36" s="19">
        <f>SUM(C36:I36)</f>
        <v>17</v>
      </c>
      <c r="K36" s="19">
        <v>15</v>
      </c>
      <c r="L36" s="19">
        <v>0</v>
      </c>
      <c r="M36" s="19">
        <v>2</v>
      </c>
    </row>
    <row r="37" spans="1:13" x14ac:dyDescent="0.2">
      <c r="A37" s="25">
        <v>1</v>
      </c>
      <c r="B37" s="17" t="s">
        <v>39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f t="shared" si="1"/>
        <v>0</v>
      </c>
      <c r="K37" s="19">
        <v>0</v>
      </c>
      <c r="L37" s="19">
        <v>0</v>
      </c>
      <c r="M37" s="19">
        <v>0</v>
      </c>
    </row>
    <row r="38" spans="1:13" x14ac:dyDescent="0.2">
      <c r="A38" s="25">
        <v>41</v>
      </c>
      <c r="B38" s="17" t="s">
        <v>40</v>
      </c>
      <c r="C38" s="19">
        <v>3</v>
      </c>
      <c r="D38" s="19">
        <v>2</v>
      </c>
      <c r="E38" s="19">
        <v>0</v>
      </c>
      <c r="F38" s="19">
        <v>0</v>
      </c>
      <c r="G38" s="19">
        <v>0</v>
      </c>
      <c r="H38" s="19">
        <v>1</v>
      </c>
      <c r="I38" s="19">
        <v>0</v>
      </c>
      <c r="J38" s="19">
        <f>SUM(C38:I38)</f>
        <v>6</v>
      </c>
      <c r="K38" s="19">
        <v>1</v>
      </c>
      <c r="L38" s="19">
        <v>0</v>
      </c>
      <c r="M38" s="19">
        <v>11</v>
      </c>
    </row>
    <row r="39" spans="1:13" x14ac:dyDescent="0.2">
      <c r="A39" s="25">
        <v>44</v>
      </c>
      <c r="B39" s="17" t="s">
        <v>41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f t="shared" si="1"/>
        <v>0</v>
      </c>
      <c r="K39" s="19">
        <v>0</v>
      </c>
      <c r="L39" s="19">
        <v>0</v>
      </c>
      <c r="M39" s="19">
        <v>0</v>
      </c>
    </row>
    <row r="40" spans="1:13" x14ac:dyDescent="0.2">
      <c r="A40" s="25">
        <v>55</v>
      </c>
      <c r="B40" s="17" t="s">
        <v>42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f t="shared" si="1"/>
        <v>0</v>
      </c>
      <c r="K40" s="19">
        <v>0</v>
      </c>
      <c r="L40" s="19">
        <v>0</v>
      </c>
      <c r="M40" s="19">
        <v>0</v>
      </c>
    </row>
    <row r="41" spans="1:13" x14ac:dyDescent="0.2">
      <c r="A41" s="25">
        <v>65</v>
      </c>
      <c r="B41" s="17" t="s">
        <v>43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f t="shared" si="1"/>
        <v>0</v>
      </c>
      <c r="K41" s="19">
        <v>0</v>
      </c>
      <c r="L41" s="19">
        <v>0</v>
      </c>
      <c r="M41" s="19">
        <v>0</v>
      </c>
    </row>
    <row r="42" spans="1:13" x14ac:dyDescent="0.2">
      <c r="A42" s="25">
        <v>50</v>
      </c>
      <c r="B42" s="17" t="s">
        <v>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f t="shared" si="1"/>
        <v>0</v>
      </c>
      <c r="K42" s="19">
        <v>0</v>
      </c>
      <c r="L42" s="19">
        <v>0</v>
      </c>
      <c r="M42" s="19">
        <v>0</v>
      </c>
    </row>
    <row r="43" spans="1:13" x14ac:dyDescent="0.2">
      <c r="A43" s="25">
        <v>57</v>
      </c>
      <c r="B43" s="17" t="s">
        <v>45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f t="shared" si="1"/>
        <v>0</v>
      </c>
      <c r="K43" s="19">
        <v>0</v>
      </c>
      <c r="L43" s="19">
        <v>0</v>
      </c>
      <c r="M43" s="19">
        <v>0</v>
      </c>
    </row>
    <row r="44" spans="1:13" x14ac:dyDescent="0.2">
      <c r="A44" s="25">
        <v>18</v>
      </c>
      <c r="B44" s="17" t="s">
        <v>46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f t="shared" si="1"/>
        <v>0</v>
      </c>
      <c r="K44" s="19">
        <v>0</v>
      </c>
      <c r="L44" s="19">
        <v>0</v>
      </c>
      <c r="M44" s="19">
        <v>0</v>
      </c>
    </row>
    <row r="45" spans="1:13" x14ac:dyDescent="0.2">
      <c r="A45" s="25">
        <v>6</v>
      </c>
      <c r="B45" s="17" t="s">
        <v>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f t="shared" si="1"/>
        <v>0</v>
      </c>
      <c r="K45" s="19">
        <v>0</v>
      </c>
      <c r="L45" s="19">
        <v>0</v>
      </c>
      <c r="M45" s="19">
        <v>0</v>
      </c>
    </row>
    <row r="46" spans="1:13" x14ac:dyDescent="0.2">
      <c r="A46" s="25">
        <v>9</v>
      </c>
      <c r="B46" s="17" t="s">
        <v>48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/>
      <c r="J46" s="19">
        <f t="shared" si="1"/>
        <v>0</v>
      </c>
      <c r="K46" s="19">
        <v>0</v>
      </c>
      <c r="L46" s="19">
        <v>0</v>
      </c>
      <c r="M46" s="19">
        <v>0</v>
      </c>
    </row>
    <row r="47" spans="1:13" x14ac:dyDescent="0.2">
      <c r="A47" s="25">
        <v>42</v>
      </c>
      <c r="B47" s="17" t="s">
        <v>49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/>
      <c r="J47" s="19">
        <f t="shared" si="1"/>
        <v>0</v>
      </c>
      <c r="K47" s="19">
        <v>0</v>
      </c>
      <c r="L47" s="19">
        <v>0</v>
      </c>
      <c r="M47" s="19">
        <v>0</v>
      </c>
    </row>
    <row r="48" spans="1:13" x14ac:dyDescent="0.2">
      <c r="A48" s="25">
        <v>79</v>
      </c>
      <c r="B48" s="17" t="s">
        <v>50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/>
      <c r="J48" s="19">
        <f t="shared" si="1"/>
        <v>0</v>
      </c>
      <c r="K48" s="19">
        <v>0</v>
      </c>
      <c r="L48" s="19">
        <v>0</v>
      </c>
      <c r="M48" s="19">
        <v>0</v>
      </c>
    </row>
    <row r="49" spans="1:13" x14ac:dyDescent="0.2">
      <c r="A49" s="25">
        <v>78</v>
      </c>
      <c r="B49" s="17" t="s">
        <v>51</v>
      </c>
      <c r="C49" s="19">
        <v>22</v>
      </c>
      <c r="D49" s="19">
        <v>0</v>
      </c>
      <c r="E49" s="19">
        <v>0</v>
      </c>
      <c r="F49" s="19">
        <v>0</v>
      </c>
      <c r="G49" s="19">
        <v>0</v>
      </c>
      <c r="H49" s="19">
        <v>21</v>
      </c>
      <c r="I49" s="19">
        <v>1</v>
      </c>
      <c r="J49" s="19">
        <f>SUM(D49:I49)</f>
        <v>22</v>
      </c>
      <c r="K49" s="19">
        <v>22</v>
      </c>
      <c r="L49" s="19">
        <v>0</v>
      </c>
      <c r="M49" s="19">
        <v>0</v>
      </c>
    </row>
    <row r="50" spans="1:13" x14ac:dyDescent="0.2">
      <c r="A50" s="25">
        <v>4</v>
      </c>
      <c r="B50" s="17" t="s">
        <v>52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/>
      <c r="J50" s="19">
        <f t="shared" si="1"/>
        <v>0</v>
      </c>
      <c r="K50" s="19">
        <v>0</v>
      </c>
      <c r="L50" s="19">
        <v>0</v>
      </c>
      <c r="M50" s="19">
        <v>0</v>
      </c>
    </row>
    <row r="51" spans="1:13" x14ac:dyDescent="0.2">
      <c r="A51" s="25">
        <v>15</v>
      </c>
      <c r="B51" s="17" t="s">
        <v>53</v>
      </c>
      <c r="C51" s="19">
        <v>5</v>
      </c>
      <c r="D51" s="19">
        <v>2</v>
      </c>
      <c r="E51" s="19">
        <v>0</v>
      </c>
      <c r="F51" s="19">
        <v>0</v>
      </c>
      <c r="G51" s="19">
        <v>3</v>
      </c>
      <c r="H51" s="19">
        <v>0</v>
      </c>
      <c r="I51" s="19">
        <v>0</v>
      </c>
      <c r="J51" s="19">
        <f>SUM(C51:I51)</f>
        <v>10</v>
      </c>
      <c r="K51" s="19">
        <v>0</v>
      </c>
      <c r="L51" s="19">
        <v>0</v>
      </c>
      <c r="M51" s="19">
        <v>5</v>
      </c>
    </row>
    <row r="52" spans="1:13" x14ac:dyDescent="0.2">
      <c r="A52" s="25">
        <v>19</v>
      </c>
      <c r="B52" s="17" t="s">
        <v>54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/>
      <c r="J52" s="19">
        <f t="shared" si="1"/>
        <v>0</v>
      </c>
      <c r="K52" s="19">
        <v>0</v>
      </c>
      <c r="L52" s="19">
        <v>0</v>
      </c>
      <c r="M52" s="19">
        <v>0</v>
      </c>
    </row>
    <row r="53" spans="1:13" x14ac:dyDescent="0.2">
      <c r="A53" s="25">
        <v>13</v>
      </c>
      <c r="B53" s="17" t="s">
        <v>55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/>
      <c r="J53" s="19">
        <f t="shared" si="1"/>
        <v>0</v>
      </c>
      <c r="K53" s="19">
        <v>0</v>
      </c>
      <c r="L53" s="19">
        <v>0</v>
      </c>
      <c r="M53" s="19">
        <v>0</v>
      </c>
    </row>
    <row r="54" spans="1:13" x14ac:dyDescent="0.2">
      <c r="A54" s="25">
        <v>12</v>
      </c>
      <c r="B54" s="17" t="s">
        <v>56</v>
      </c>
      <c r="C54" s="19">
        <v>1</v>
      </c>
      <c r="D54" s="19">
        <v>1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f>SUM(D54:I54)</f>
        <v>1</v>
      </c>
      <c r="K54" s="19">
        <v>1</v>
      </c>
      <c r="L54" s="19">
        <v>0</v>
      </c>
      <c r="M54" s="19">
        <v>3</v>
      </c>
    </row>
    <row r="55" spans="1:13" x14ac:dyDescent="0.2">
      <c r="A55" s="25">
        <v>75</v>
      </c>
      <c r="B55" s="17" t="s">
        <v>57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/>
      <c r="J55" s="19">
        <f t="shared" si="1"/>
        <v>0</v>
      </c>
      <c r="K55" s="19">
        <v>0</v>
      </c>
      <c r="L55" s="19">
        <v>0</v>
      </c>
      <c r="M55" s="19">
        <v>0</v>
      </c>
    </row>
    <row r="56" spans="1:13" x14ac:dyDescent="0.2">
      <c r="A56" s="25">
        <v>51</v>
      </c>
      <c r="B56" s="17" t="s">
        <v>58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/>
      <c r="J56" s="19">
        <f t="shared" si="1"/>
        <v>0</v>
      </c>
      <c r="K56" s="19">
        <v>0</v>
      </c>
      <c r="L56" s="19">
        <v>0</v>
      </c>
      <c r="M56" s="19">
        <v>0</v>
      </c>
    </row>
    <row r="57" spans="1:13" x14ac:dyDescent="0.2">
      <c r="A57" s="25">
        <v>30</v>
      </c>
      <c r="B57" s="17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/>
      <c r="J57" s="19">
        <f t="shared" si="1"/>
        <v>0</v>
      </c>
      <c r="K57" s="19">
        <v>0</v>
      </c>
      <c r="L57" s="19">
        <v>0</v>
      </c>
      <c r="M57" s="19">
        <v>0</v>
      </c>
    </row>
    <row r="58" spans="1:13" x14ac:dyDescent="0.2">
      <c r="A58" s="25">
        <v>22</v>
      </c>
      <c r="B58" s="17" t="s">
        <v>60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/>
      <c r="J58" s="19">
        <f t="shared" si="1"/>
        <v>0</v>
      </c>
      <c r="K58" s="19">
        <v>0</v>
      </c>
      <c r="L58" s="19">
        <v>0</v>
      </c>
      <c r="M58" s="19">
        <v>0</v>
      </c>
    </row>
    <row r="59" spans="1:13" x14ac:dyDescent="0.2">
      <c r="A59" s="25">
        <v>3</v>
      </c>
      <c r="B59" s="17" t="s">
        <v>61</v>
      </c>
      <c r="C59" s="19">
        <v>7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f>SUM(C59:I59)</f>
        <v>7</v>
      </c>
      <c r="K59" s="19">
        <v>0</v>
      </c>
      <c r="L59" s="19">
        <v>0</v>
      </c>
      <c r="M59" s="19">
        <v>7</v>
      </c>
    </row>
    <row r="60" spans="1:13" x14ac:dyDescent="0.2">
      <c r="A60" s="25">
        <v>46</v>
      </c>
      <c r="B60" s="17" t="s">
        <v>62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/>
      <c r="J60" s="19">
        <f t="shared" si="1"/>
        <v>0</v>
      </c>
      <c r="K60" s="19">
        <v>0</v>
      </c>
      <c r="L60" s="19">
        <v>0</v>
      </c>
      <c r="M60" s="19">
        <v>0</v>
      </c>
    </row>
    <row r="61" spans="1:13" x14ac:dyDescent="0.2">
      <c r="A61" s="25">
        <v>84</v>
      </c>
      <c r="B61" s="17" t="s">
        <v>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/>
      <c r="J61" s="19">
        <f t="shared" si="1"/>
        <v>0</v>
      </c>
      <c r="K61" s="19">
        <v>0</v>
      </c>
      <c r="L61" s="19">
        <v>0</v>
      </c>
      <c r="M61" s="19">
        <v>0</v>
      </c>
    </row>
    <row r="62" spans="1:13" x14ac:dyDescent="0.2">
      <c r="A62" s="25">
        <v>91</v>
      </c>
      <c r="B62" s="17" t="s">
        <v>64</v>
      </c>
      <c r="C62" s="19">
        <v>1</v>
      </c>
      <c r="D62" s="19">
        <v>0</v>
      </c>
      <c r="E62" s="19">
        <v>1</v>
      </c>
      <c r="F62" s="19">
        <v>0</v>
      </c>
      <c r="G62" s="19">
        <v>0</v>
      </c>
      <c r="H62" s="19">
        <v>0</v>
      </c>
      <c r="I62" s="19">
        <v>0</v>
      </c>
      <c r="J62" s="19">
        <f>SUM(D62:I62)</f>
        <v>1</v>
      </c>
      <c r="K62" s="19">
        <v>0</v>
      </c>
      <c r="L62" s="19">
        <v>0</v>
      </c>
      <c r="M62" s="19">
        <v>13</v>
      </c>
    </row>
    <row r="63" spans="1:13" x14ac:dyDescent="0.2">
      <c r="A63" s="25">
        <v>58</v>
      </c>
      <c r="B63" s="17" t="s">
        <v>65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/>
      <c r="J63" s="19">
        <f t="shared" si="1"/>
        <v>0</v>
      </c>
      <c r="K63" s="19">
        <v>0</v>
      </c>
      <c r="L63" s="19">
        <v>0</v>
      </c>
      <c r="M63" s="19">
        <v>0</v>
      </c>
    </row>
    <row r="64" spans="1:13" x14ac:dyDescent="0.2">
      <c r="A64" s="25">
        <v>36</v>
      </c>
      <c r="B64" s="17" t="s">
        <v>66</v>
      </c>
      <c r="C64" s="19">
        <v>2</v>
      </c>
      <c r="D64" s="19">
        <v>0</v>
      </c>
      <c r="E64" s="19">
        <v>0</v>
      </c>
      <c r="F64" s="19">
        <v>2</v>
      </c>
      <c r="G64" s="19">
        <v>0</v>
      </c>
      <c r="H64" s="19">
        <v>0</v>
      </c>
      <c r="I64" s="19">
        <v>0</v>
      </c>
      <c r="J64" s="19">
        <f>SUM(D64:I64)</f>
        <v>2</v>
      </c>
      <c r="K64" s="19">
        <v>1</v>
      </c>
      <c r="L64" s="19">
        <v>1</v>
      </c>
      <c r="M64" s="19">
        <v>1</v>
      </c>
    </row>
    <row r="65" spans="1:13" x14ac:dyDescent="0.2">
      <c r="A65" s="25">
        <v>90</v>
      </c>
      <c r="B65" s="17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/>
      <c r="J65" s="19">
        <f t="shared" si="1"/>
        <v>0</v>
      </c>
      <c r="K65" s="19">
        <v>0</v>
      </c>
      <c r="L65" s="19">
        <v>0</v>
      </c>
      <c r="M65" s="19">
        <v>0</v>
      </c>
    </row>
  </sheetData>
  <phoneticPr fontId="4" type="noConversion"/>
  <pageMargins left="0.7" right="0.7" top="0.75" bottom="0.75" header="0.3" footer="0.3"/>
  <pageSetup paperSize="9" scale="82" orientation="landscape" horizontalDpi="4294967292" verticalDpi="4294967292" r:id="rId1"/>
  <ignoredErrors>
    <ignoredError sqref="I2:I3 J2:J13 J15:J25 J29:J36 J38:J64" formulaRange="1"/>
    <ignoredError sqref="J14 J37" formula="1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E66"/>
  <sheetViews>
    <sheetView tabSelected="1" workbookViewId="0">
      <pane ySplit="1" topLeftCell="A2" activePane="bottomLeft" state="frozen"/>
      <selection sqref="A1:XFD1048576"/>
      <selection pane="bottomLeft"/>
    </sheetView>
  </sheetViews>
  <sheetFormatPr defaultColWidth="10.7109375" defaultRowHeight="12.75" x14ac:dyDescent="0.2"/>
  <cols>
    <col min="1" max="1" width="26" style="5" customWidth="1"/>
    <col min="2" max="2" width="26" style="13" customWidth="1"/>
    <col min="3" max="31" width="26" style="5" customWidth="1"/>
    <col min="32" max="16384" width="10.7109375" style="5"/>
  </cols>
  <sheetData>
    <row r="1" spans="1:31" s="17" customFormat="1" ht="51" x14ac:dyDescent="0.25">
      <c r="A1" s="24" t="s">
        <v>103</v>
      </c>
      <c r="B1" s="9" t="s">
        <v>104</v>
      </c>
      <c r="C1" s="12" t="s">
        <v>81</v>
      </c>
      <c r="D1" s="12" t="s">
        <v>82</v>
      </c>
      <c r="E1" s="12" t="s">
        <v>83</v>
      </c>
      <c r="F1" s="12" t="s">
        <v>86</v>
      </c>
      <c r="G1" s="12" t="s">
        <v>87</v>
      </c>
      <c r="H1" s="12" t="s">
        <v>68</v>
      </c>
      <c r="I1" s="12" t="s">
        <v>84</v>
      </c>
      <c r="J1" s="12" t="s">
        <v>85</v>
      </c>
      <c r="K1" s="12" t="s">
        <v>68</v>
      </c>
      <c r="L1" s="12" t="s">
        <v>88</v>
      </c>
      <c r="M1" s="12" t="s">
        <v>89</v>
      </c>
      <c r="N1" s="12" t="s">
        <v>68</v>
      </c>
      <c r="O1" s="15" t="s">
        <v>90</v>
      </c>
      <c r="P1" s="15" t="s">
        <v>69</v>
      </c>
      <c r="Q1" s="16" t="s">
        <v>70</v>
      </c>
      <c r="R1" s="15" t="s">
        <v>71</v>
      </c>
      <c r="S1" s="15" t="s">
        <v>91</v>
      </c>
      <c r="T1" s="15" t="s">
        <v>92</v>
      </c>
      <c r="U1" s="16" t="s">
        <v>93</v>
      </c>
      <c r="V1" s="15" t="s">
        <v>72</v>
      </c>
      <c r="W1" s="17" t="s">
        <v>94</v>
      </c>
      <c r="X1" s="17" t="s">
        <v>95</v>
      </c>
      <c r="Y1" s="17" t="s">
        <v>96</v>
      </c>
      <c r="Z1" s="17" t="s">
        <v>97</v>
      </c>
      <c r="AA1" s="17" t="s">
        <v>98</v>
      </c>
      <c r="AB1" s="17" t="s">
        <v>99</v>
      </c>
      <c r="AC1" s="17" t="s">
        <v>100</v>
      </c>
      <c r="AD1" s="17" t="s">
        <v>101</v>
      </c>
      <c r="AE1" s="17" t="s">
        <v>102</v>
      </c>
    </row>
    <row r="2" spans="1:31" ht="15" customHeight="1" x14ac:dyDescent="0.2">
      <c r="A2" s="23"/>
      <c r="B2" s="9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>
        <v>1420320</v>
      </c>
      <c r="P2" s="2">
        <v>70000</v>
      </c>
      <c r="Q2" s="2"/>
      <c r="R2" s="3">
        <f>SUM(O2:Q2)</f>
        <v>1490320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2">
      <c r="A3" s="26">
        <v>26</v>
      </c>
      <c r="B3" s="17" t="s">
        <v>4</v>
      </c>
      <c r="C3" s="4">
        <v>1</v>
      </c>
      <c r="D3" s="4">
        <v>0</v>
      </c>
      <c r="E3" s="4">
        <f>C3+D3</f>
        <v>1</v>
      </c>
      <c r="F3" s="4">
        <v>1</v>
      </c>
      <c r="G3" s="4">
        <v>0</v>
      </c>
      <c r="H3" s="4">
        <f>F3+G3</f>
        <v>1</v>
      </c>
      <c r="I3" s="4">
        <f t="shared" ref="I3:I34" si="0">C3</f>
        <v>1</v>
      </c>
      <c r="J3" s="4">
        <f t="shared" ref="J3:J34" si="1">D3</f>
        <v>0</v>
      </c>
      <c r="K3" s="4">
        <f>I3+J3</f>
        <v>1</v>
      </c>
      <c r="L3" s="4">
        <v>1</v>
      </c>
      <c r="M3" s="4">
        <v>0</v>
      </c>
      <c r="N3" s="4">
        <f>L3+M3</f>
        <v>1</v>
      </c>
      <c r="O3" s="2">
        <v>505584</v>
      </c>
      <c r="P3" s="2"/>
      <c r="Q3" s="2">
        <v>25000</v>
      </c>
      <c r="R3" s="3">
        <f t="shared" ref="R3:R66" si="2">SUM(O3:Q3)</f>
        <v>530584</v>
      </c>
      <c r="S3" s="2">
        <v>369480</v>
      </c>
      <c r="T3" s="2"/>
      <c r="U3" s="2">
        <v>20000</v>
      </c>
      <c r="V3" s="8">
        <f>SUM(S3:U3)</f>
        <v>389480</v>
      </c>
      <c r="W3" s="8">
        <v>1</v>
      </c>
      <c r="X3" s="8">
        <v>1</v>
      </c>
      <c r="Y3" s="8">
        <v>0</v>
      </c>
      <c r="Z3" s="8">
        <v>1</v>
      </c>
      <c r="AA3" s="8">
        <v>1</v>
      </c>
      <c r="AB3" s="8">
        <v>0</v>
      </c>
      <c r="AC3" s="8">
        <v>0</v>
      </c>
      <c r="AD3" s="8">
        <v>1</v>
      </c>
      <c r="AE3" s="8">
        <v>2</v>
      </c>
    </row>
    <row r="4" spans="1:31" ht="15" customHeight="1" x14ac:dyDescent="0.2">
      <c r="A4" s="26">
        <v>33</v>
      </c>
      <c r="B4" s="17" t="s">
        <v>5</v>
      </c>
      <c r="C4" s="8">
        <v>0</v>
      </c>
      <c r="D4" s="8">
        <v>0</v>
      </c>
      <c r="E4" s="4">
        <f t="shared" ref="E4:E66" si="3">C4+D4</f>
        <v>0</v>
      </c>
      <c r="F4" s="8">
        <v>0</v>
      </c>
      <c r="G4" s="8">
        <v>0</v>
      </c>
      <c r="H4" s="4">
        <f t="shared" ref="H4:H66" si="4">F4+G4</f>
        <v>0</v>
      </c>
      <c r="I4" s="4">
        <f t="shared" si="0"/>
        <v>0</v>
      </c>
      <c r="J4" s="4">
        <f t="shared" si="1"/>
        <v>0</v>
      </c>
      <c r="K4" s="4">
        <f t="shared" ref="K4:K66" si="5">I4+J4</f>
        <v>0</v>
      </c>
      <c r="L4" s="8">
        <v>0</v>
      </c>
      <c r="M4" s="8">
        <v>0</v>
      </c>
      <c r="N4" s="4">
        <f t="shared" ref="N4:N66" si="6">L4+M4</f>
        <v>0</v>
      </c>
      <c r="O4" s="2">
        <v>783636</v>
      </c>
      <c r="P4" s="2"/>
      <c r="Q4" s="2">
        <v>147622</v>
      </c>
      <c r="R4" s="3">
        <f t="shared" si="2"/>
        <v>931258</v>
      </c>
      <c r="S4" s="2">
        <v>669574</v>
      </c>
      <c r="T4" s="2"/>
      <c r="U4" s="2">
        <v>83000</v>
      </c>
      <c r="V4" s="8">
        <f t="shared" ref="V4:V66" si="7">SUM(S4:U4)</f>
        <v>752574</v>
      </c>
      <c r="W4" s="8">
        <v>1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1</v>
      </c>
    </row>
    <row r="5" spans="1:31" x14ac:dyDescent="0.2">
      <c r="A5" s="26">
        <v>59</v>
      </c>
      <c r="B5" s="17" t="s">
        <v>6</v>
      </c>
      <c r="C5" s="6">
        <v>1</v>
      </c>
      <c r="D5" s="6">
        <v>0</v>
      </c>
      <c r="E5" s="4">
        <f t="shared" si="3"/>
        <v>1</v>
      </c>
      <c r="F5" s="6">
        <v>1</v>
      </c>
      <c r="G5" s="6">
        <v>0</v>
      </c>
      <c r="H5" s="4">
        <f t="shared" si="4"/>
        <v>1</v>
      </c>
      <c r="I5" s="4">
        <f t="shared" si="0"/>
        <v>1</v>
      </c>
      <c r="J5" s="4">
        <f t="shared" si="1"/>
        <v>0</v>
      </c>
      <c r="K5" s="4">
        <f t="shared" si="5"/>
        <v>1</v>
      </c>
      <c r="L5" s="6">
        <v>0</v>
      </c>
      <c r="M5" s="6">
        <v>0</v>
      </c>
      <c r="N5" s="4">
        <f t="shared" si="6"/>
        <v>0</v>
      </c>
      <c r="O5" s="2">
        <v>506712</v>
      </c>
      <c r="P5" s="2"/>
      <c r="Q5" s="2"/>
      <c r="R5" s="3">
        <f t="shared" si="2"/>
        <v>506712</v>
      </c>
      <c r="S5" s="7">
        <v>0</v>
      </c>
      <c r="T5" s="7"/>
      <c r="U5" s="7"/>
      <c r="V5" s="8">
        <f t="shared" si="7"/>
        <v>0</v>
      </c>
      <c r="W5" s="8">
        <v>1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</row>
    <row r="6" spans="1:31" x14ac:dyDescent="0.2">
      <c r="A6" s="26">
        <v>68</v>
      </c>
      <c r="B6" s="17" t="s">
        <v>7</v>
      </c>
      <c r="C6" s="6">
        <v>1</v>
      </c>
      <c r="D6" s="6">
        <v>0</v>
      </c>
      <c r="E6" s="4">
        <f t="shared" si="3"/>
        <v>1</v>
      </c>
      <c r="F6" s="6">
        <v>1</v>
      </c>
      <c r="G6" s="6">
        <v>0</v>
      </c>
      <c r="H6" s="4">
        <f t="shared" si="4"/>
        <v>1</v>
      </c>
      <c r="I6" s="4">
        <f t="shared" si="0"/>
        <v>1</v>
      </c>
      <c r="J6" s="4">
        <f t="shared" si="1"/>
        <v>0</v>
      </c>
      <c r="K6" s="4">
        <f t="shared" si="5"/>
        <v>1</v>
      </c>
      <c r="L6" s="6">
        <v>1</v>
      </c>
      <c r="M6" s="6">
        <v>0</v>
      </c>
      <c r="N6" s="4">
        <f t="shared" si="6"/>
        <v>1</v>
      </c>
      <c r="O6" s="2">
        <v>619402</v>
      </c>
      <c r="P6" s="2"/>
      <c r="Q6" s="2">
        <v>84500</v>
      </c>
      <c r="R6" s="3">
        <f t="shared" si="2"/>
        <v>703902</v>
      </c>
      <c r="S6" s="2">
        <v>569048</v>
      </c>
      <c r="T6" s="2"/>
      <c r="U6" s="2">
        <v>33000</v>
      </c>
      <c r="V6" s="8">
        <f t="shared" si="7"/>
        <v>602048</v>
      </c>
      <c r="W6" s="8">
        <v>1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</row>
    <row r="7" spans="1:31" x14ac:dyDescent="0.2">
      <c r="A7" s="26">
        <v>56</v>
      </c>
      <c r="B7" s="17" t="s">
        <v>8</v>
      </c>
      <c r="C7" s="6">
        <v>1</v>
      </c>
      <c r="D7" s="6">
        <v>1</v>
      </c>
      <c r="E7" s="4">
        <f t="shared" si="3"/>
        <v>2</v>
      </c>
      <c r="F7" s="6">
        <v>0</v>
      </c>
      <c r="G7" s="6">
        <v>0</v>
      </c>
      <c r="H7" s="4">
        <f t="shared" si="4"/>
        <v>0</v>
      </c>
      <c r="I7" s="4">
        <f t="shared" si="0"/>
        <v>1</v>
      </c>
      <c r="J7" s="4">
        <f t="shared" si="1"/>
        <v>1</v>
      </c>
      <c r="K7" s="4">
        <f t="shared" si="5"/>
        <v>2</v>
      </c>
      <c r="L7" s="6">
        <v>1</v>
      </c>
      <c r="M7" s="6">
        <v>1</v>
      </c>
      <c r="N7" s="4">
        <f t="shared" si="6"/>
        <v>2</v>
      </c>
      <c r="O7" s="2">
        <v>63995</v>
      </c>
      <c r="P7" s="2"/>
      <c r="Q7" s="2">
        <v>336140</v>
      </c>
      <c r="R7" s="3">
        <f t="shared" si="2"/>
        <v>400135</v>
      </c>
      <c r="S7" s="2">
        <v>639960</v>
      </c>
      <c r="T7" s="2"/>
      <c r="U7" s="2">
        <v>288525</v>
      </c>
      <c r="V7" s="8">
        <f t="shared" si="7"/>
        <v>928485</v>
      </c>
      <c r="W7" s="8">
        <v>1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1</v>
      </c>
      <c r="AE7" s="8">
        <v>1</v>
      </c>
    </row>
    <row r="8" spans="1:31" ht="15" customHeight="1" x14ac:dyDescent="0.2">
      <c r="A8" s="26">
        <v>67</v>
      </c>
      <c r="B8" s="17" t="s">
        <v>9</v>
      </c>
      <c r="C8" s="6">
        <v>0</v>
      </c>
      <c r="D8" s="6">
        <v>1</v>
      </c>
      <c r="E8" s="4">
        <f t="shared" si="3"/>
        <v>1</v>
      </c>
      <c r="F8" s="6">
        <v>1</v>
      </c>
      <c r="G8" s="6">
        <v>0</v>
      </c>
      <c r="H8" s="4">
        <f t="shared" si="4"/>
        <v>1</v>
      </c>
      <c r="I8" s="4">
        <f t="shared" si="0"/>
        <v>0</v>
      </c>
      <c r="J8" s="4">
        <f t="shared" si="1"/>
        <v>1</v>
      </c>
      <c r="K8" s="4">
        <f t="shared" si="5"/>
        <v>1</v>
      </c>
      <c r="L8" s="6">
        <v>1</v>
      </c>
      <c r="M8" s="6">
        <v>0</v>
      </c>
      <c r="N8" s="4">
        <f t="shared" si="6"/>
        <v>1</v>
      </c>
      <c r="O8" s="2">
        <v>623760</v>
      </c>
      <c r="P8" s="2"/>
      <c r="Q8" s="2">
        <v>100000</v>
      </c>
      <c r="R8" s="3">
        <f t="shared" si="2"/>
        <v>723760</v>
      </c>
      <c r="S8" s="2">
        <v>562320</v>
      </c>
      <c r="T8" s="2"/>
      <c r="U8" s="2">
        <v>80000</v>
      </c>
      <c r="V8" s="8">
        <f t="shared" si="7"/>
        <v>642320</v>
      </c>
      <c r="W8" s="8">
        <v>1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</row>
    <row r="9" spans="1:31" x14ac:dyDescent="0.2">
      <c r="A9" s="26">
        <v>72</v>
      </c>
      <c r="B9" s="17" t="s">
        <v>10</v>
      </c>
      <c r="C9" s="4">
        <v>1</v>
      </c>
      <c r="D9" s="4">
        <v>0</v>
      </c>
      <c r="E9" s="4">
        <f t="shared" si="3"/>
        <v>1</v>
      </c>
      <c r="F9" s="4">
        <v>1</v>
      </c>
      <c r="G9" s="6">
        <v>0</v>
      </c>
      <c r="H9" s="4">
        <f t="shared" si="4"/>
        <v>1</v>
      </c>
      <c r="I9" s="4">
        <f t="shared" si="0"/>
        <v>1</v>
      </c>
      <c r="J9" s="4">
        <f t="shared" si="1"/>
        <v>0</v>
      </c>
      <c r="K9" s="4">
        <f t="shared" si="5"/>
        <v>1</v>
      </c>
      <c r="L9" s="4">
        <v>0</v>
      </c>
      <c r="M9" s="4">
        <v>0</v>
      </c>
      <c r="N9" s="4">
        <f t="shared" si="6"/>
        <v>0</v>
      </c>
      <c r="O9" s="2">
        <v>948064</v>
      </c>
      <c r="P9" s="2"/>
      <c r="Q9" s="2">
        <v>133000</v>
      </c>
      <c r="R9" s="3">
        <f t="shared" si="2"/>
        <v>1081064</v>
      </c>
      <c r="S9" s="2">
        <v>232638</v>
      </c>
      <c r="T9" s="2"/>
      <c r="U9" s="2">
        <v>20000</v>
      </c>
      <c r="V9" s="8">
        <f t="shared" si="7"/>
        <v>252638</v>
      </c>
      <c r="W9" s="8">
        <v>1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8">
        <v>0</v>
      </c>
      <c r="AD9" s="8">
        <v>0</v>
      </c>
      <c r="AE9" s="8">
        <v>1</v>
      </c>
    </row>
    <row r="10" spans="1:31" x14ac:dyDescent="0.2">
      <c r="A10" s="26">
        <v>48</v>
      </c>
      <c r="B10" s="17" t="s">
        <v>11</v>
      </c>
      <c r="C10" s="6">
        <v>1</v>
      </c>
      <c r="D10" s="6">
        <v>0</v>
      </c>
      <c r="E10" s="4">
        <f t="shared" si="3"/>
        <v>1</v>
      </c>
      <c r="F10" s="6">
        <v>0</v>
      </c>
      <c r="G10" s="6">
        <v>0</v>
      </c>
      <c r="H10" s="4">
        <f t="shared" si="4"/>
        <v>0</v>
      </c>
      <c r="I10" s="4">
        <f t="shared" si="0"/>
        <v>1</v>
      </c>
      <c r="J10" s="4">
        <f t="shared" si="1"/>
        <v>0</v>
      </c>
      <c r="K10" s="4">
        <f t="shared" si="5"/>
        <v>1</v>
      </c>
      <c r="L10" s="6">
        <v>0</v>
      </c>
      <c r="M10" s="6">
        <v>0</v>
      </c>
      <c r="N10" s="4">
        <f t="shared" si="6"/>
        <v>0</v>
      </c>
      <c r="O10" s="2">
        <v>444360</v>
      </c>
      <c r="P10" s="2"/>
      <c r="Q10" s="2">
        <v>30000</v>
      </c>
      <c r="R10" s="3">
        <f t="shared" si="2"/>
        <v>474360</v>
      </c>
      <c r="S10" s="2">
        <v>291120</v>
      </c>
      <c r="T10" s="2"/>
      <c r="U10" s="2">
        <v>20000</v>
      </c>
      <c r="V10" s="8">
        <f t="shared" si="7"/>
        <v>311120</v>
      </c>
      <c r="W10" s="8">
        <v>1</v>
      </c>
      <c r="X10" s="8">
        <v>0</v>
      </c>
      <c r="Y10" s="8">
        <v>0</v>
      </c>
      <c r="Z10" s="8">
        <v>0</v>
      </c>
      <c r="AA10" s="8">
        <v>1</v>
      </c>
      <c r="AB10" s="8">
        <v>1</v>
      </c>
      <c r="AC10" s="8">
        <v>0</v>
      </c>
      <c r="AD10" s="8">
        <v>0</v>
      </c>
      <c r="AE10" s="8">
        <v>1</v>
      </c>
    </row>
    <row r="11" spans="1:31" x14ac:dyDescent="0.2">
      <c r="A11" s="26">
        <v>29</v>
      </c>
      <c r="B11" s="17" t="s">
        <v>12</v>
      </c>
      <c r="C11" s="6">
        <v>1</v>
      </c>
      <c r="D11" s="6">
        <v>0</v>
      </c>
      <c r="E11" s="4">
        <f t="shared" si="3"/>
        <v>1</v>
      </c>
      <c r="F11" s="6">
        <v>1</v>
      </c>
      <c r="G11" s="6">
        <v>0</v>
      </c>
      <c r="H11" s="4">
        <f t="shared" si="4"/>
        <v>1</v>
      </c>
      <c r="I11" s="4">
        <f t="shared" si="0"/>
        <v>1</v>
      </c>
      <c r="J11" s="4">
        <f t="shared" si="1"/>
        <v>0</v>
      </c>
      <c r="K11" s="4">
        <f t="shared" si="5"/>
        <v>1</v>
      </c>
      <c r="L11" s="6">
        <v>1</v>
      </c>
      <c r="M11" s="6">
        <v>0</v>
      </c>
      <c r="N11" s="4">
        <f t="shared" si="6"/>
        <v>1</v>
      </c>
      <c r="O11" s="2">
        <v>441150</v>
      </c>
      <c r="P11" s="2">
        <v>50000</v>
      </c>
      <c r="Q11" s="2">
        <v>75000</v>
      </c>
      <c r="R11" s="3">
        <f t="shared" si="2"/>
        <v>566150</v>
      </c>
      <c r="S11" s="2">
        <v>378713</v>
      </c>
      <c r="T11" s="2">
        <v>75000</v>
      </c>
      <c r="U11" s="2">
        <v>75000</v>
      </c>
      <c r="V11" s="8">
        <f t="shared" si="7"/>
        <v>528713</v>
      </c>
      <c r="W11" s="8">
        <v>1</v>
      </c>
      <c r="X11" s="8">
        <v>0</v>
      </c>
      <c r="Y11" s="8">
        <v>0</v>
      </c>
      <c r="Z11" s="8">
        <v>1</v>
      </c>
      <c r="AA11" s="8">
        <v>1</v>
      </c>
      <c r="AB11" s="8">
        <v>0</v>
      </c>
      <c r="AC11" s="8">
        <v>0</v>
      </c>
      <c r="AD11" s="8">
        <v>1</v>
      </c>
      <c r="AE11" s="8">
        <v>3</v>
      </c>
    </row>
    <row r="12" spans="1:31" x14ac:dyDescent="0.2">
      <c r="A12" s="26">
        <v>82</v>
      </c>
      <c r="B12" s="17" t="s">
        <v>13</v>
      </c>
      <c r="C12" s="6">
        <v>1</v>
      </c>
      <c r="D12" s="6">
        <v>0</v>
      </c>
      <c r="E12" s="4">
        <f t="shared" si="3"/>
        <v>1</v>
      </c>
      <c r="F12" s="6">
        <v>1</v>
      </c>
      <c r="G12" s="6">
        <v>0</v>
      </c>
      <c r="H12" s="4">
        <f t="shared" si="4"/>
        <v>1</v>
      </c>
      <c r="I12" s="4">
        <f t="shared" si="0"/>
        <v>1</v>
      </c>
      <c r="J12" s="4">
        <f t="shared" si="1"/>
        <v>0</v>
      </c>
      <c r="K12" s="4">
        <f t="shared" si="5"/>
        <v>1</v>
      </c>
      <c r="L12" s="6">
        <v>1</v>
      </c>
      <c r="M12" s="6">
        <v>0</v>
      </c>
      <c r="N12" s="4">
        <f t="shared" si="6"/>
        <v>1</v>
      </c>
      <c r="O12" s="2">
        <v>289030</v>
      </c>
      <c r="P12" s="2">
        <v>50000</v>
      </c>
      <c r="Q12" s="2">
        <v>75000</v>
      </c>
      <c r="R12" s="3">
        <f t="shared" si="2"/>
        <v>414030</v>
      </c>
      <c r="S12" s="2">
        <v>326618</v>
      </c>
      <c r="T12" s="2">
        <v>73000</v>
      </c>
      <c r="U12" s="2">
        <v>75000</v>
      </c>
      <c r="V12" s="8">
        <f t="shared" si="7"/>
        <v>474618</v>
      </c>
      <c r="W12" s="8">
        <v>1</v>
      </c>
      <c r="X12" s="8">
        <v>0</v>
      </c>
      <c r="Y12" s="8">
        <v>0</v>
      </c>
      <c r="Z12" s="8">
        <v>0</v>
      </c>
      <c r="AA12" s="8">
        <v>1</v>
      </c>
      <c r="AB12" s="8">
        <v>0</v>
      </c>
      <c r="AC12" s="8">
        <v>0</v>
      </c>
      <c r="AD12" s="8">
        <v>0</v>
      </c>
      <c r="AE12" s="8">
        <v>1</v>
      </c>
    </row>
    <row r="13" spans="1:31" x14ac:dyDescent="0.2">
      <c r="A13" s="26">
        <v>35</v>
      </c>
      <c r="B13" s="17" t="s">
        <v>14</v>
      </c>
      <c r="C13" s="6">
        <v>0</v>
      </c>
      <c r="D13" s="6">
        <v>1</v>
      </c>
      <c r="E13" s="4">
        <f t="shared" si="3"/>
        <v>1</v>
      </c>
      <c r="F13" s="6">
        <v>1</v>
      </c>
      <c r="G13" s="6">
        <v>0</v>
      </c>
      <c r="H13" s="4">
        <f t="shared" si="4"/>
        <v>1</v>
      </c>
      <c r="I13" s="4">
        <f t="shared" si="0"/>
        <v>0</v>
      </c>
      <c r="J13" s="4">
        <f t="shared" si="1"/>
        <v>1</v>
      </c>
      <c r="K13" s="4">
        <f t="shared" si="5"/>
        <v>1</v>
      </c>
      <c r="L13" s="6">
        <v>0</v>
      </c>
      <c r="M13" s="6">
        <v>1</v>
      </c>
      <c r="N13" s="4">
        <f t="shared" si="6"/>
        <v>1</v>
      </c>
      <c r="O13" s="2">
        <v>288750</v>
      </c>
      <c r="P13" s="2"/>
      <c r="Q13" s="2">
        <f>25000+58000</f>
        <v>83000</v>
      </c>
      <c r="R13" s="3">
        <f t="shared" si="2"/>
        <v>371750</v>
      </c>
      <c r="S13" s="3">
        <v>0</v>
      </c>
      <c r="T13" s="3"/>
      <c r="U13" s="3"/>
      <c r="V13" s="8">
        <f t="shared" si="7"/>
        <v>0</v>
      </c>
      <c r="W13" s="8">
        <v>1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8">
        <v>0</v>
      </c>
      <c r="AD13" s="8">
        <v>0</v>
      </c>
      <c r="AE13" s="8">
        <v>0</v>
      </c>
    </row>
    <row r="14" spans="1:31" x14ac:dyDescent="0.2">
      <c r="A14" s="26">
        <v>54</v>
      </c>
      <c r="B14" s="17" t="s">
        <v>15</v>
      </c>
      <c r="C14" s="6">
        <v>1</v>
      </c>
      <c r="D14" s="6">
        <v>0</v>
      </c>
      <c r="E14" s="4">
        <f t="shared" si="3"/>
        <v>1</v>
      </c>
      <c r="F14" s="6">
        <v>1</v>
      </c>
      <c r="G14" s="6">
        <v>0</v>
      </c>
      <c r="H14" s="4">
        <f t="shared" si="4"/>
        <v>1</v>
      </c>
      <c r="I14" s="4">
        <f t="shared" si="0"/>
        <v>1</v>
      </c>
      <c r="J14" s="4">
        <f t="shared" si="1"/>
        <v>0</v>
      </c>
      <c r="K14" s="4">
        <f t="shared" si="5"/>
        <v>1</v>
      </c>
      <c r="L14" s="6">
        <v>1</v>
      </c>
      <c r="M14" s="6">
        <v>0</v>
      </c>
      <c r="N14" s="4">
        <f t="shared" si="6"/>
        <v>1</v>
      </c>
      <c r="O14" s="2">
        <v>658690</v>
      </c>
      <c r="P14" s="2">
        <v>25000</v>
      </c>
      <c r="Q14" s="2">
        <v>75000</v>
      </c>
      <c r="R14" s="3">
        <f t="shared" si="2"/>
        <v>758690</v>
      </c>
      <c r="S14" s="2">
        <v>540365</v>
      </c>
      <c r="T14" s="2">
        <v>25000</v>
      </c>
      <c r="U14" s="2">
        <v>75000</v>
      </c>
      <c r="V14" s="8">
        <f t="shared" si="7"/>
        <v>640365</v>
      </c>
      <c r="W14" s="8">
        <v>1</v>
      </c>
      <c r="X14" s="8">
        <v>0</v>
      </c>
      <c r="Y14" s="8">
        <v>0</v>
      </c>
      <c r="Z14" s="8">
        <v>0</v>
      </c>
      <c r="AA14" s="8"/>
      <c r="AB14" s="8">
        <v>0</v>
      </c>
      <c r="AC14" s="8">
        <v>0</v>
      </c>
      <c r="AD14" s="8">
        <v>0</v>
      </c>
      <c r="AE14" s="8">
        <v>0</v>
      </c>
    </row>
    <row r="15" spans="1:31" x14ac:dyDescent="0.2">
      <c r="A15" s="26">
        <v>86</v>
      </c>
      <c r="B15" s="17" t="s">
        <v>16</v>
      </c>
      <c r="C15" s="6">
        <v>1</v>
      </c>
      <c r="D15" s="6">
        <v>0</v>
      </c>
      <c r="E15" s="4">
        <f t="shared" si="3"/>
        <v>1</v>
      </c>
      <c r="F15" s="6">
        <v>1</v>
      </c>
      <c r="G15" s="6">
        <v>0</v>
      </c>
      <c r="H15" s="4">
        <f t="shared" si="4"/>
        <v>1</v>
      </c>
      <c r="I15" s="4">
        <f t="shared" si="0"/>
        <v>1</v>
      </c>
      <c r="J15" s="4">
        <f t="shared" si="1"/>
        <v>0</v>
      </c>
      <c r="K15" s="4">
        <f t="shared" si="5"/>
        <v>1</v>
      </c>
      <c r="L15" s="6">
        <v>0</v>
      </c>
      <c r="M15" s="6">
        <v>0</v>
      </c>
      <c r="N15" s="4">
        <f t="shared" si="6"/>
        <v>0</v>
      </c>
      <c r="O15" s="2">
        <v>95768</v>
      </c>
      <c r="P15" s="2"/>
      <c r="Q15" s="2">
        <v>30605</v>
      </c>
      <c r="R15" s="3">
        <f t="shared" si="2"/>
        <v>126373</v>
      </c>
      <c r="S15" s="2">
        <v>559358</v>
      </c>
      <c r="T15" s="2"/>
      <c r="U15" s="2">
        <v>20000</v>
      </c>
      <c r="V15" s="8">
        <f t="shared" si="7"/>
        <v>579358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</row>
    <row r="16" spans="1:31" x14ac:dyDescent="0.2">
      <c r="A16" s="26">
        <v>39</v>
      </c>
      <c r="B16" s="17" t="s">
        <v>17</v>
      </c>
      <c r="C16" s="6">
        <v>0</v>
      </c>
      <c r="D16" s="6">
        <v>1</v>
      </c>
      <c r="E16" s="4">
        <f t="shared" si="3"/>
        <v>1</v>
      </c>
      <c r="F16" s="6">
        <v>1</v>
      </c>
      <c r="G16" s="6">
        <v>0</v>
      </c>
      <c r="H16" s="4">
        <f t="shared" si="4"/>
        <v>1</v>
      </c>
      <c r="I16" s="4">
        <f t="shared" si="0"/>
        <v>0</v>
      </c>
      <c r="J16" s="4">
        <f t="shared" si="1"/>
        <v>1</v>
      </c>
      <c r="K16" s="4">
        <f t="shared" si="5"/>
        <v>1</v>
      </c>
      <c r="L16" s="6">
        <v>1</v>
      </c>
      <c r="M16" s="6">
        <v>0</v>
      </c>
      <c r="N16" s="4">
        <f t="shared" si="6"/>
        <v>1</v>
      </c>
      <c r="O16" s="7"/>
      <c r="P16" s="7"/>
      <c r="Q16" s="7"/>
      <c r="R16" s="3">
        <f t="shared" si="2"/>
        <v>0</v>
      </c>
      <c r="S16" s="7"/>
      <c r="T16" s="7"/>
      <c r="U16" s="7"/>
      <c r="V16" s="8">
        <f t="shared" si="7"/>
        <v>0</v>
      </c>
      <c r="W16" s="8">
        <v>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</v>
      </c>
      <c r="AE16" s="8">
        <v>1</v>
      </c>
    </row>
    <row r="17" spans="1:31" x14ac:dyDescent="0.2">
      <c r="A17" s="26">
        <v>61</v>
      </c>
      <c r="B17" s="17" t="s">
        <v>18</v>
      </c>
      <c r="C17" s="6">
        <v>0</v>
      </c>
      <c r="D17" s="6">
        <v>1</v>
      </c>
      <c r="E17" s="4">
        <f t="shared" si="3"/>
        <v>1</v>
      </c>
      <c r="F17" s="6">
        <v>1</v>
      </c>
      <c r="G17" s="6">
        <v>0</v>
      </c>
      <c r="H17" s="4">
        <f t="shared" si="4"/>
        <v>1</v>
      </c>
      <c r="I17" s="4">
        <f t="shared" si="0"/>
        <v>0</v>
      </c>
      <c r="J17" s="4">
        <f t="shared" si="1"/>
        <v>1</v>
      </c>
      <c r="K17" s="4">
        <f t="shared" si="5"/>
        <v>1</v>
      </c>
      <c r="L17" s="6">
        <v>1</v>
      </c>
      <c r="M17" s="6">
        <v>0</v>
      </c>
      <c r="N17" s="4">
        <f t="shared" si="6"/>
        <v>1</v>
      </c>
      <c r="O17" s="2">
        <v>356810</v>
      </c>
      <c r="P17" s="2"/>
      <c r="Q17" s="2">
        <v>384180</v>
      </c>
      <c r="R17" s="3">
        <f t="shared" si="2"/>
        <v>740990</v>
      </c>
      <c r="S17" s="2">
        <v>409431</v>
      </c>
      <c r="T17" s="2"/>
      <c r="U17" s="2">
        <v>246239</v>
      </c>
      <c r="V17" s="8">
        <f t="shared" si="7"/>
        <v>655670</v>
      </c>
      <c r="W17" s="8">
        <v>1</v>
      </c>
      <c r="X17" s="8">
        <v>1</v>
      </c>
      <c r="Y17" s="8">
        <v>0</v>
      </c>
      <c r="Z17" s="8">
        <v>1</v>
      </c>
      <c r="AA17" s="8">
        <v>1</v>
      </c>
      <c r="AB17" s="8">
        <v>1</v>
      </c>
      <c r="AC17" s="8">
        <v>0</v>
      </c>
      <c r="AD17" s="8">
        <v>1</v>
      </c>
      <c r="AE17" s="8">
        <v>3</v>
      </c>
    </row>
    <row r="18" spans="1:31" x14ac:dyDescent="0.2">
      <c r="A18" s="26">
        <v>89</v>
      </c>
      <c r="B18" s="17" t="s">
        <v>19</v>
      </c>
      <c r="C18" s="6">
        <v>1</v>
      </c>
      <c r="D18" s="6">
        <v>0</v>
      </c>
      <c r="E18" s="4">
        <f t="shared" si="3"/>
        <v>1</v>
      </c>
      <c r="F18" s="6">
        <v>1</v>
      </c>
      <c r="G18" s="6">
        <v>0</v>
      </c>
      <c r="H18" s="4">
        <f t="shared" si="4"/>
        <v>1</v>
      </c>
      <c r="I18" s="4">
        <f t="shared" si="0"/>
        <v>1</v>
      </c>
      <c r="J18" s="4">
        <f t="shared" si="1"/>
        <v>0</v>
      </c>
      <c r="K18" s="4">
        <f t="shared" si="5"/>
        <v>1</v>
      </c>
      <c r="L18" s="6"/>
      <c r="M18" s="6">
        <v>0</v>
      </c>
      <c r="N18" s="4">
        <f t="shared" si="6"/>
        <v>0</v>
      </c>
      <c r="O18" s="2">
        <v>600858</v>
      </c>
      <c r="P18" s="2"/>
      <c r="Q18" s="2"/>
      <c r="R18" s="3">
        <f t="shared" si="2"/>
        <v>600858</v>
      </c>
      <c r="S18" s="2">
        <v>449140</v>
      </c>
      <c r="T18" s="2"/>
      <c r="U18" s="2"/>
      <c r="V18" s="8">
        <f t="shared" si="7"/>
        <v>449140</v>
      </c>
      <c r="W18" s="8">
        <v>1</v>
      </c>
      <c r="X18" s="8">
        <v>0</v>
      </c>
      <c r="Y18" s="8">
        <v>0</v>
      </c>
      <c r="Z18" s="8">
        <v>0</v>
      </c>
      <c r="AA18" s="8">
        <v>1</v>
      </c>
      <c r="AB18" s="8">
        <v>0</v>
      </c>
      <c r="AC18" s="8">
        <v>0</v>
      </c>
      <c r="AD18" s="8">
        <v>0</v>
      </c>
      <c r="AE18" s="8">
        <v>2</v>
      </c>
    </row>
    <row r="19" spans="1:31" x14ac:dyDescent="0.2">
      <c r="A19" s="26">
        <v>93</v>
      </c>
      <c r="B19" s="17" t="s">
        <v>20</v>
      </c>
      <c r="C19" s="6">
        <v>1</v>
      </c>
      <c r="D19" s="6">
        <v>0</v>
      </c>
      <c r="E19" s="4">
        <f t="shared" si="3"/>
        <v>1</v>
      </c>
      <c r="F19" s="6">
        <v>1</v>
      </c>
      <c r="G19" s="6">
        <v>0</v>
      </c>
      <c r="H19" s="4">
        <f t="shared" si="4"/>
        <v>1</v>
      </c>
      <c r="I19" s="4">
        <f t="shared" si="0"/>
        <v>1</v>
      </c>
      <c r="J19" s="4">
        <f t="shared" si="1"/>
        <v>0</v>
      </c>
      <c r="K19" s="4">
        <f t="shared" si="5"/>
        <v>1</v>
      </c>
      <c r="L19" s="6">
        <v>1</v>
      </c>
      <c r="M19" s="6">
        <v>0</v>
      </c>
      <c r="N19" s="4">
        <f t="shared" si="6"/>
        <v>1</v>
      </c>
      <c r="O19" s="2">
        <v>599636</v>
      </c>
      <c r="P19" s="2">
        <v>20000</v>
      </c>
      <c r="Q19" s="2">
        <v>153328</v>
      </c>
      <c r="R19" s="3">
        <f t="shared" si="2"/>
        <v>772964</v>
      </c>
      <c r="S19" s="2">
        <v>703800</v>
      </c>
      <c r="T19" s="2">
        <v>20000</v>
      </c>
      <c r="U19" s="2">
        <v>145000</v>
      </c>
      <c r="V19" s="8">
        <f t="shared" si="7"/>
        <v>868800</v>
      </c>
      <c r="W19" s="8">
        <v>1</v>
      </c>
      <c r="X19" s="8">
        <v>0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1</v>
      </c>
      <c r="AE19" s="8">
        <v>2</v>
      </c>
    </row>
    <row r="20" spans="1:31" x14ac:dyDescent="0.2">
      <c r="A20" s="26">
        <v>81</v>
      </c>
      <c r="B20" s="17" t="s">
        <v>21</v>
      </c>
      <c r="C20" s="6">
        <v>1</v>
      </c>
      <c r="D20" s="6">
        <v>0</v>
      </c>
      <c r="E20" s="4">
        <f t="shared" si="3"/>
        <v>1</v>
      </c>
      <c r="F20" s="6">
        <v>1</v>
      </c>
      <c r="G20" s="6">
        <v>0</v>
      </c>
      <c r="H20" s="4">
        <f t="shared" si="4"/>
        <v>1</v>
      </c>
      <c r="I20" s="4">
        <f t="shared" si="0"/>
        <v>1</v>
      </c>
      <c r="J20" s="4">
        <f t="shared" si="1"/>
        <v>0</v>
      </c>
      <c r="K20" s="4">
        <f t="shared" si="5"/>
        <v>1</v>
      </c>
      <c r="L20" s="6">
        <v>1</v>
      </c>
      <c r="M20" s="6">
        <v>0</v>
      </c>
      <c r="N20" s="4">
        <f t="shared" si="6"/>
        <v>1</v>
      </c>
      <c r="O20" s="2">
        <v>600000</v>
      </c>
      <c r="P20" s="2">
        <v>25000</v>
      </c>
      <c r="Q20" s="2">
        <v>0</v>
      </c>
      <c r="R20" s="3">
        <f t="shared" si="2"/>
        <v>625000</v>
      </c>
      <c r="S20" s="2">
        <v>843759</v>
      </c>
      <c r="T20" s="2">
        <v>30000</v>
      </c>
      <c r="U20" s="2">
        <v>0</v>
      </c>
      <c r="V20" s="8">
        <f t="shared" si="7"/>
        <v>873759</v>
      </c>
      <c r="W20" s="8">
        <v>1</v>
      </c>
      <c r="X20" s="8">
        <v>1</v>
      </c>
      <c r="Y20" s="8">
        <v>0</v>
      </c>
      <c r="Z20" s="8">
        <v>1</v>
      </c>
      <c r="AA20" s="8">
        <v>0</v>
      </c>
      <c r="AB20" s="8">
        <v>0</v>
      </c>
      <c r="AC20" s="8">
        <v>0</v>
      </c>
      <c r="AD20" s="8">
        <v>1</v>
      </c>
      <c r="AE20" s="8">
        <v>0</v>
      </c>
    </row>
    <row r="21" spans="1:31" ht="12" customHeight="1" x14ac:dyDescent="0.2">
      <c r="A21" s="27">
        <v>70</v>
      </c>
      <c r="B21" s="13" t="s">
        <v>22</v>
      </c>
      <c r="C21" s="8">
        <v>1</v>
      </c>
      <c r="D21" s="8">
        <v>0</v>
      </c>
      <c r="E21" s="10">
        <f t="shared" si="3"/>
        <v>1</v>
      </c>
      <c r="F21" s="8">
        <v>0</v>
      </c>
      <c r="G21" s="8">
        <v>0</v>
      </c>
      <c r="H21" s="10">
        <f t="shared" si="4"/>
        <v>0</v>
      </c>
      <c r="I21" s="10">
        <f t="shared" si="0"/>
        <v>1</v>
      </c>
      <c r="J21" s="10">
        <f t="shared" si="1"/>
        <v>0</v>
      </c>
      <c r="K21" s="10">
        <f t="shared" si="5"/>
        <v>1</v>
      </c>
      <c r="L21" s="8">
        <v>0</v>
      </c>
      <c r="M21" s="8">
        <v>0</v>
      </c>
      <c r="N21" s="10">
        <f t="shared" si="6"/>
        <v>0</v>
      </c>
      <c r="O21" s="11">
        <v>751346</v>
      </c>
      <c r="P21" s="11"/>
      <c r="Q21" s="11">
        <v>30000</v>
      </c>
      <c r="R21" s="3">
        <f t="shared" si="2"/>
        <v>781346</v>
      </c>
      <c r="S21" s="11">
        <v>665696</v>
      </c>
      <c r="T21" s="2"/>
      <c r="U21" s="11">
        <v>63000</v>
      </c>
      <c r="V21" s="8">
        <f t="shared" si="7"/>
        <v>728696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1</v>
      </c>
    </row>
    <row r="22" spans="1:31" x14ac:dyDescent="0.2">
      <c r="A22" s="26">
        <v>69</v>
      </c>
      <c r="B22" s="17" t="s">
        <v>23</v>
      </c>
      <c r="C22" s="6">
        <v>1</v>
      </c>
      <c r="D22" s="6"/>
      <c r="E22" s="4">
        <f t="shared" si="3"/>
        <v>1</v>
      </c>
      <c r="F22" s="6">
        <v>1</v>
      </c>
      <c r="G22" s="6">
        <v>0</v>
      </c>
      <c r="H22" s="4">
        <f t="shared" si="4"/>
        <v>1</v>
      </c>
      <c r="I22" s="4">
        <f t="shared" si="0"/>
        <v>1</v>
      </c>
      <c r="J22" s="4">
        <f t="shared" si="1"/>
        <v>0</v>
      </c>
      <c r="K22" s="4">
        <f t="shared" si="5"/>
        <v>1</v>
      </c>
      <c r="L22" s="6">
        <v>1</v>
      </c>
      <c r="M22" s="6">
        <v>0</v>
      </c>
      <c r="N22" s="4">
        <f t="shared" si="6"/>
        <v>1</v>
      </c>
      <c r="O22" s="2">
        <v>190000</v>
      </c>
      <c r="P22" s="2"/>
      <c r="Q22" s="2"/>
      <c r="R22" s="3">
        <f t="shared" si="2"/>
        <v>190000</v>
      </c>
      <c r="S22" s="2">
        <v>190000</v>
      </c>
      <c r="T22" s="2"/>
      <c r="U22" s="2"/>
      <c r="V22" s="8">
        <f t="shared" si="7"/>
        <v>190000</v>
      </c>
      <c r="W22" s="8">
        <v>1</v>
      </c>
      <c r="X22" s="8">
        <v>0</v>
      </c>
      <c r="Y22" s="8">
        <v>0</v>
      </c>
      <c r="Z22" s="8">
        <v>0</v>
      </c>
      <c r="AA22" s="8">
        <v>1</v>
      </c>
      <c r="AB22" s="8">
        <v>1</v>
      </c>
      <c r="AC22" s="8">
        <v>0</v>
      </c>
      <c r="AD22" s="8">
        <v>0</v>
      </c>
      <c r="AE22" s="8">
        <v>1</v>
      </c>
    </row>
    <row r="23" spans="1:31" x14ac:dyDescent="0.2">
      <c r="A23" s="26">
        <v>64</v>
      </c>
      <c r="B23" s="17" t="s">
        <v>24</v>
      </c>
      <c r="C23" s="6">
        <v>1</v>
      </c>
      <c r="D23" s="6">
        <v>0</v>
      </c>
      <c r="E23" s="4">
        <f t="shared" si="3"/>
        <v>1</v>
      </c>
      <c r="F23" s="6">
        <v>1</v>
      </c>
      <c r="G23" s="6">
        <v>0</v>
      </c>
      <c r="H23" s="4">
        <f t="shared" si="4"/>
        <v>1</v>
      </c>
      <c r="I23" s="4">
        <f t="shared" si="0"/>
        <v>1</v>
      </c>
      <c r="J23" s="4">
        <f t="shared" si="1"/>
        <v>0</v>
      </c>
      <c r="K23" s="4">
        <f t="shared" si="5"/>
        <v>1</v>
      </c>
      <c r="L23" s="6">
        <v>1</v>
      </c>
      <c r="M23" s="6">
        <v>0</v>
      </c>
      <c r="N23" s="4">
        <f t="shared" si="6"/>
        <v>1</v>
      </c>
      <c r="O23" s="2">
        <v>967392</v>
      </c>
      <c r="P23" s="2">
        <v>25000</v>
      </c>
      <c r="Q23" s="2">
        <v>108000</v>
      </c>
      <c r="R23" s="3">
        <f t="shared" si="2"/>
        <v>1100392</v>
      </c>
      <c r="S23" s="2">
        <v>426284</v>
      </c>
      <c r="T23" s="2">
        <v>30000</v>
      </c>
      <c r="U23" s="2"/>
      <c r="V23" s="8">
        <f t="shared" si="7"/>
        <v>456284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0</v>
      </c>
      <c r="AE23" s="8">
        <v>1</v>
      </c>
    </row>
    <row r="24" spans="1:31" x14ac:dyDescent="0.2">
      <c r="A24" s="26">
        <v>76</v>
      </c>
      <c r="B24" s="17" t="s">
        <v>25</v>
      </c>
      <c r="C24" s="6">
        <v>1</v>
      </c>
      <c r="D24" s="6"/>
      <c r="E24" s="4">
        <f t="shared" si="3"/>
        <v>1</v>
      </c>
      <c r="F24" s="6"/>
      <c r="G24" s="6">
        <v>0</v>
      </c>
      <c r="H24" s="4">
        <f t="shared" si="4"/>
        <v>0</v>
      </c>
      <c r="I24" s="4">
        <f t="shared" si="0"/>
        <v>1</v>
      </c>
      <c r="J24" s="4">
        <f t="shared" si="1"/>
        <v>0</v>
      </c>
      <c r="K24" s="4">
        <f t="shared" si="5"/>
        <v>1</v>
      </c>
      <c r="L24" s="6"/>
      <c r="M24" s="6">
        <v>1</v>
      </c>
      <c r="N24" s="4">
        <f t="shared" si="6"/>
        <v>1</v>
      </c>
      <c r="O24" s="2">
        <v>414840</v>
      </c>
      <c r="P24" s="2">
        <v>0</v>
      </c>
      <c r="Q24" s="2">
        <v>25000</v>
      </c>
      <c r="R24" s="3">
        <f t="shared" si="2"/>
        <v>439840</v>
      </c>
      <c r="S24" s="2">
        <v>448055</v>
      </c>
      <c r="T24" s="2">
        <v>0</v>
      </c>
      <c r="U24" s="2">
        <v>30000</v>
      </c>
      <c r="V24" s="8">
        <f t="shared" si="7"/>
        <v>478055</v>
      </c>
      <c r="W24" s="8">
        <v>1</v>
      </c>
      <c r="X24" s="8">
        <v>0</v>
      </c>
      <c r="Y24" s="8">
        <v>0</v>
      </c>
      <c r="Z24" s="8">
        <v>1</v>
      </c>
      <c r="AA24" s="8">
        <v>1</v>
      </c>
      <c r="AB24" s="8">
        <v>0</v>
      </c>
      <c r="AC24" s="8">
        <v>0</v>
      </c>
      <c r="AD24" s="8">
        <v>1</v>
      </c>
      <c r="AE24" s="8">
        <v>1</v>
      </c>
    </row>
    <row r="25" spans="1:31" x14ac:dyDescent="0.2">
      <c r="A25" s="26">
        <v>88</v>
      </c>
      <c r="B25" s="17" t="s">
        <v>26</v>
      </c>
      <c r="C25" s="6">
        <v>1</v>
      </c>
      <c r="D25" s="6">
        <v>0</v>
      </c>
      <c r="E25" s="4">
        <f t="shared" si="3"/>
        <v>1</v>
      </c>
      <c r="F25" s="6">
        <v>1</v>
      </c>
      <c r="G25" s="6">
        <v>0</v>
      </c>
      <c r="H25" s="4">
        <f t="shared" si="4"/>
        <v>1</v>
      </c>
      <c r="I25" s="4">
        <f t="shared" si="0"/>
        <v>1</v>
      </c>
      <c r="J25" s="4">
        <f t="shared" si="1"/>
        <v>0</v>
      </c>
      <c r="K25" s="4">
        <f t="shared" si="5"/>
        <v>1</v>
      </c>
      <c r="L25" s="6">
        <v>1</v>
      </c>
      <c r="M25" s="6">
        <v>0</v>
      </c>
      <c r="N25" s="4">
        <f t="shared" si="6"/>
        <v>1</v>
      </c>
      <c r="O25" s="2">
        <f>37030+8250*12</f>
        <v>136030</v>
      </c>
      <c r="P25" s="2"/>
      <c r="Q25" s="2"/>
      <c r="R25" s="3">
        <f t="shared" si="2"/>
        <v>136030</v>
      </c>
      <c r="S25" s="2">
        <f>35260+8250*12</f>
        <v>134260</v>
      </c>
      <c r="T25" s="2"/>
      <c r="U25" s="2"/>
      <c r="V25" s="8">
        <f t="shared" si="7"/>
        <v>134260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  <c r="AE25" s="8">
        <v>1</v>
      </c>
    </row>
    <row r="26" spans="1:31" x14ac:dyDescent="0.2">
      <c r="A26" s="26">
        <v>10</v>
      </c>
      <c r="B26" s="17" t="s">
        <v>27</v>
      </c>
      <c r="C26" s="6">
        <v>0</v>
      </c>
      <c r="D26" s="6">
        <v>1</v>
      </c>
      <c r="E26" s="4">
        <f t="shared" si="3"/>
        <v>1</v>
      </c>
      <c r="F26" s="6">
        <v>1</v>
      </c>
      <c r="G26" s="6">
        <v>0</v>
      </c>
      <c r="H26" s="4">
        <f t="shared" si="4"/>
        <v>1</v>
      </c>
      <c r="I26" s="4">
        <f t="shared" si="0"/>
        <v>0</v>
      </c>
      <c r="J26" s="4">
        <f t="shared" si="1"/>
        <v>1</v>
      </c>
      <c r="K26" s="4">
        <f t="shared" si="5"/>
        <v>1</v>
      </c>
      <c r="L26" s="6">
        <v>1</v>
      </c>
      <c r="M26" s="6">
        <v>0</v>
      </c>
      <c r="N26" s="4">
        <f t="shared" si="6"/>
        <v>1</v>
      </c>
      <c r="O26" s="2">
        <v>338682</v>
      </c>
      <c r="P26" s="2"/>
      <c r="Q26" s="2">
        <v>50000</v>
      </c>
      <c r="R26" s="3">
        <f t="shared" si="2"/>
        <v>388682</v>
      </c>
      <c r="S26" s="2">
        <v>677364</v>
      </c>
      <c r="T26" s="2"/>
      <c r="U26" s="2">
        <v>20000</v>
      </c>
      <c r="V26" s="8">
        <f t="shared" si="7"/>
        <v>697364</v>
      </c>
      <c r="W26" s="8">
        <v>1</v>
      </c>
      <c r="X26" s="8">
        <v>0</v>
      </c>
      <c r="Y26" s="8">
        <v>0</v>
      </c>
      <c r="Z26" s="8">
        <v>0</v>
      </c>
      <c r="AA26" s="8">
        <v>1</v>
      </c>
      <c r="AB26" s="8">
        <v>1</v>
      </c>
      <c r="AC26" s="8">
        <v>0</v>
      </c>
      <c r="AD26" s="8">
        <v>1</v>
      </c>
      <c r="AE26" s="8">
        <v>1</v>
      </c>
    </row>
    <row r="27" spans="1:31" x14ac:dyDescent="0.2">
      <c r="A27" s="26">
        <v>38</v>
      </c>
      <c r="B27" s="17" t="s">
        <v>28</v>
      </c>
      <c r="C27" s="6">
        <v>0</v>
      </c>
      <c r="D27" s="6">
        <v>0</v>
      </c>
      <c r="E27" s="4">
        <f t="shared" si="3"/>
        <v>0</v>
      </c>
      <c r="F27" s="6">
        <v>0</v>
      </c>
      <c r="G27" s="6">
        <v>0</v>
      </c>
      <c r="H27" s="4">
        <f t="shared" si="4"/>
        <v>0</v>
      </c>
      <c r="I27" s="4">
        <f t="shared" si="0"/>
        <v>0</v>
      </c>
      <c r="J27" s="4">
        <f t="shared" si="1"/>
        <v>0</v>
      </c>
      <c r="K27" s="4">
        <f t="shared" si="5"/>
        <v>0</v>
      </c>
      <c r="L27" s="6">
        <v>0</v>
      </c>
      <c r="M27" s="6">
        <v>0</v>
      </c>
      <c r="N27" s="4">
        <f t="shared" si="6"/>
        <v>0</v>
      </c>
      <c r="O27" s="2">
        <v>442103</v>
      </c>
      <c r="P27" s="2">
        <v>20000</v>
      </c>
      <c r="Q27" s="2">
        <v>0</v>
      </c>
      <c r="R27" s="3">
        <f t="shared" si="2"/>
        <v>462103</v>
      </c>
      <c r="S27" s="2">
        <v>119996</v>
      </c>
      <c r="T27" s="2">
        <v>0</v>
      </c>
      <c r="U27" s="2">
        <v>0</v>
      </c>
      <c r="V27" s="8">
        <f t="shared" si="7"/>
        <v>119996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x14ac:dyDescent="0.2">
      <c r="A28" s="26">
        <v>85</v>
      </c>
      <c r="B28" s="17" t="s">
        <v>29</v>
      </c>
      <c r="C28" s="6">
        <v>1</v>
      </c>
      <c r="D28" s="6"/>
      <c r="E28" s="4">
        <f t="shared" si="3"/>
        <v>1</v>
      </c>
      <c r="F28" s="6"/>
      <c r="G28" s="6">
        <v>0</v>
      </c>
      <c r="H28" s="4">
        <f t="shared" si="4"/>
        <v>0</v>
      </c>
      <c r="I28" s="4">
        <f t="shared" si="0"/>
        <v>1</v>
      </c>
      <c r="J28" s="4">
        <f t="shared" si="1"/>
        <v>0</v>
      </c>
      <c r="K28" s="4">
        <f t="shared" si="5"/>
        <v>1</v>
      </c>
      <c r="L28" s="6">
        <v>0</v>
      </c>
      <c r="M28" s="6">
        <v>0</v>
      </c>
      <c r="N28" s="4">
        <f t="shared" si="6"/>
        <v>0</v>
      </c>
      <c r="O28" s="7"/>
      <c r="P28" s="7"/>
      <c r="Q28" s="7"/>
      <c r="R28" s="3">
        <f t="shared" si="2"/>
        <v>0</v>
      </c>
      <c r="S28" s="7"/>
      <c r="T28" s="7"/>
      <c r="U28" s="7"/>
      <c r="V28" s="8">
        <f t="shared" si="7"/>
        <v>0</v>
      </c>
      <c r="W28" s="8">
        <v>1</v>
      </c>
      <c r="X28" s="8">
        <v>0</v>
      </c>
      <c r="Y28" s="8">
        <v>0</v>
      </c>
      <c r="Z28" s="8">
        <v>1</v>
      </c>
      <c r="AA28" s="8">
        <v>1</v>
      </c>
      <c r="AB28" s="8">
        <v>1</v>
      </c>
      <c r="AC28" s="8">
        <v>0</v>
      </c>
      <c r="AD28" s="8">
        <v>1</v>
      </c>
      <c r="AE28" s="8">
        <v>2</v>
      </c>
    </row>
    <row r="29" spans="1:31" x14ac:dyDescent="0.2">
      <c r="A29" s="26">
        <v>73</v>
      </c>
      <c r="B29" s="17" t="s">
        <v>30</v>
      </c>
      <c r="C29" s="6">
        <v>1</v>
      </c>
      <c r="D29" s="6">
        <v>0</v>
      </c>
      <c r="E29" s="4">
        <f t="shared" si="3"/>
        <v>1</v>
      </c>
      <c r="F29" s="6">
        <v>1</v>
      </c>
      <c r="G29" s="6">
        <v>0</v>
      </c>
      <c r="H29" s="4">
        <f t="shared" si="4"/>
        <v>1</v>
      </c>
      <c r="I29" s="4">
        <f t="shared" si="0"/>
        <v>1</v>
      </c>
      <c r="J29" s="4">
        <f t="shared" si="1"/>
        <v>0</v>
      </c>
      <c r="K29" s="4">
        <f t="shared" si="5"/>
        <v>1</v>
      </c>
      <c r="L29" s="6">
        <v>1</v>
      </c>
      <c r="M29" s="6">
        <v>0</v>
      </c>
      <c r="N29" s="4">
        <f t="shared" si="6"/>
        <v>1</v>
      </c>
      <c r="O29" s="2">
        <v>552460</v>
      </c>
      <c r="P29" s="2">
        <v>25000</v>
      </c>
      <c r="Q29" s="2">
        <v>45000</v>
      </c>
      <c r="R29" s="3">
        <f t="shared" si="2"/>
        <v>622460</v>
      </c>
      <c r="S29" s="2">
        <v>335815</v>
      </c>
      <c r="T29" s="2">
        <v>25000</v>
      </c>
      <c r="U29" s="2">
        <v>45000</v>
      </c>
      <c r="V29" s="8">
        <f t="shared" si="7"/>
        <v>405815</v>
      </c>
      <c r="W29" s="8">
        <v>1</v>
      </c>
      <c r="X29" s="8">
        <v>0</v>
      </c>
      <c r="Y29" s="8">
        <v>0</v>
      </c>
      <c r="Z29" s="8">
        <v>0</v>
      </c>
      <c r="AA29" s="8">
        <v>1</v>
      </c>
      <c r="AB29" s="8">
        <v>0</v>
      </c>
      <c r="AC29" s="8">
        <v>0</v>
      </c>
      <c r="AD29" s="8">
        <v>0</v>
      </c>
      <c r="AE29" s="8">
        <v>1</v>
      </c>
    </row>
    <row r="30" spans="1:31" x14ac:dyDescent="0.2">
      <c r="A30" s="26">
        <v>32</v>
      </c>
      <c r="B30" s="17" t="s">
        <v>31</v>
      </c>
      <c r="C30" s="6">
        <v>1</v>
      </c>
      <c r="D30" s="6">
        <v>0</v>
      </c>
      <c r="E30" s="4">
        <f t="shared" si="3"/>
        <v>1</v>
      </c>
      <c r="F30" s="6">
        <v>1</v>
      </c>
      <c r="G30" s="6">
        <v>0</v>
      </c>
      <c r="H30" s="4">
        <f t="shared" si="4"/>
        <v>1</v>
      </c>
      <c r="I30" s="4">
        <f t="shared" si="0"/>
        <v>1</v>
      </c>
      <c r="J30" s="4">
        <f t="shared" si="1"/>
        <v>0</v>
      </c>
      <c r="K30" s="4">
        <f t="shared" si="5"/>
        <v>1</v>
      </c>
      <c r="L30" s="6">
        <v>1</v>
      </c>
      <c r="M30" s="6">
        <v>0</v>
      </c>
      <c r="N30" s="4">
        <f t="shared" si="6"/>
        <v>1</v>
      </c>
      <c r="O30" s="2">
        <v>395104</v>
      </c>
      <c r="P30" s="2"/>
      <c r="Q30" s="2">
        <v>53500</v>
      </c>
      <c r="R30" s="3">
        <f t="shared" si="2"/>
        <v>448604</v>
      </c>
      <c r="S30" s="2">
        <v>405725</v>
      </c>
      <c r="T30" s="2"/>
      <c r="U30" s="2">
        <v>50000</v>
      </c>
      <c r="V30" s="8">
        <f t="shared" si="7"/>
        <v>455725</v>
      </c>
      <c r="W30" s="8">
        <v>1</v>
      </c>
      <c r="X30" s="8">
        <v>0</v>
      </c>
      <c r="Y30" s="8">
        <v>0</v>
      </c>
      <c r="Z30" s="8">
        <v>0</v>
      </c>
      <c r="AA30" s="8">
        <v>1</v>
      </c>
      <c r="AB30" s="8">
        <v>0</v>
      </c>
      <c r="AC30" s="8">
        <v>0</v>
      </c>
      <c r="AD30" s="8">
        <v>0</v>
      </c>
      <c r="AE30" s="8">
        <v>0</v>
      </c>
    </row>
    <row r="31" spans="1:31" x14ac:dyDescent="0.2">
      <c r="A31" s="26">
        <v>49</v>
      </c>
      <c r="B31" s="17" t="s">
        <v>32</v>
      </c>
      <c r="C31" s="6">
        <v>1</v>
      </c>
      <c r="D31" s="6"/>
      <c r="E31" s="4">
        <f t="shared" si="3"/>
        <v>1</v>
      </c>
      <c r="F31" s="6">
        <v>1</v>
      </c>
      <c r="G31" s="6">
        <v>0</v>
      </c>
      <c r="H31" s="4">
        <f t="shared" si="4"/>
        <v>1</v>
      </c>
      <c r="I31" s="4">
        <f t="shared" si="0"/>
        <v>1</v>
      </c>
      <c r="J31" s="4">
        <f t="shared" si="1"/>
        <v>0</v>
      </c>
      <c r="K31" s="4">
        <f t="shared" si="5"/>
        <v>1</v>
      </c>
      <c r="L31" s="6">
        <v>1</v>
      </c>
      <c r="M31" s="6">
        <v>0</v>
      </c>
      <c r="N31" s="4">
        <f t="shared" si="6"/>
        <v>1</v>
      </c>
      <c r="O31" s="2">
        <v>272000</v>
      </c>
      <c r="P31" s="2"/>
      <c r="Q31" s="2">
        <v>28500</v>
      </c>
      <c r="R31" s="3">
        <f t="shared" si="2"/>
        <v>300500</v>
      </c>
      <c r="S31" s="2">
        <v>0</v>
      </c>
      <c r="T31" s="2"/>
      <c r="U31" s="2">
        <v>13000</v>
      </c>
      <c r="V31" s="8">
        <f t="shared" si="7"/>
        <v>13000</v>
      </c>
      <c r="W31" s="8">
        <v>1</v>
      </c>
      <c r="X31" s="8">
        <v>0</v>
      </c>
      <c r="Y31" s="8">
        <v>0</v>
      </c>
      <c r="Z31" s="8">
        <v>0</v>
      </c>
      <c r="AA31" s="8">
        <v>1</v>
      </c>
      <c r="AB31" s="8">
        <v>0</v>
      </c>
      <c r="AC31" s="8">
        <v>0</v>
      </c>
      <c r="AD31" s="8">
        <v>0</v>
      </c>
      <c r="AE31" s="8">
        <v>0</v>
      </c>
    </row>
    <row r="32" spans="1:31" x14ac:dyDescent="0.2">
      <c r="A32" s="26">
        <v>52</v>
      </c>
      <c r="B32" s="17" t="s">
        <v>33</v>
      </c>
      <c r="C32" s="8">
        <v>1</v>
      </c>
      <c r="D32" s="8">
        <v>0</v>
      </c>
      <c r="E32" s="4">
        <f t="shared" si="3"/>
        <v>1</v>
      </c>
      <c r="F32" s="8">
        <v>1</v>
      </c>
      <c r="G32" s="6">
        <v>0</v>
      </c>
      <c r="H32" s="4">
        <f t="shared" si="4"/>
        <v>1</v>
      </c>
      <c r="I32" s="4">
        <f t="shared" si="0"/>
        <v>1</v>
      </c>
      <c r="J32" s="4">
        <f t="shared" si="1"/>
        <v>0</v>
      </c>
      <c r="K32" s="4">
        <f t="shared" si="5"/>
        <v>1</v>
      </c>
      <c r="L32" s="8">
        <v>1</v>
      </c>
      <c r="M32" s="6">
        <v>0</v>
      </c>
      <c r="N32" s="4">
        <f t="shared" si="6"/>
        <v>1</v>
      </c>
      <c r="O32" s="7">
        <v>408240</v>
      </c>
      <c r="P32" s="7"/>
      <c r="Q32" s="7">
        <v>109500</v>
      </c>
      <c r="R32" s="3">
        <f t="shared" si="2"/>
        <v>517740</v>
      </c>
      <c r="S32" s="7">
        <v>354725</v>
      </c>
      <c r="T32" s="14"/>
      <c r="U32" s="7">
        <v>80800</v>
      </c>
      <c r="V32" s="8">
        <f t="shared" si="7"/>
        <v>435525</v>
      </c>
      <c r="W32" s="8">
        <v>2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1</v>
      </c>
    </row>
    <row r="33" spans="1:31" x14ac:dyDescent="0.2">
      <c r="A33" s="26">
        <v>27</v>
      </c>
      <c r="B33" s="17" t="s">
        <v>34</v>
      </c>
      <c r="C33" s="6">
        <v>1</v>
      </c>
      <c r="D33" s="6">
        <v>0</v>
      </c>
      <c r="E33" s="4">
        <f t="shared" si="3"/>
        <v>1</v>
      </c>
      <c r="F33" s="6">
        <v>0</v>
      </c>
      <c r="G33" s="6">
        <v>0</v>
      </c>
      <c r="H33" s="4">
        <f t="shared" si="4"/>
        <v>0</v>
      </c>
      <c r="I33" s="4">
        <f t="shared" si="0"/>
        <v>1</v>
      </c>
      <c r="J33" s="4">
        <f t="shared" si="1"/>
        <v>0</v>
      </c>
      <c r="K33" s="4">
        <f t="shared" si="5"/>
        <v>1</v>
      </c>
      <c r="L33" s="6">
        <v>0</v>
      </c>
      <c r="M33" s="6">
        <v>0</v>
      </c>
      <c r="N33" s="4">
        <f t="shared" si="6"/>
        <v>0</v>
      </c>
      <c r="O33" s="2">
        <v>366010</v>
      </c>
      <c r="P33" s="2">
        <v>50000</v>
      </c>
      <c r="Q33" s="2">
        <v>0</v>
      </c>
      <c r="R33" s="3">
        <f t="shared" si="2"/>
        <v>416010</v>
      </c>
      <c r="S33" s="2">
        <v>301534</v>
      </c>
      <c r="T33" s="2">
        <v>45000</v>
      </c>
      <c r="U33" s="2">
        <v>0</v>
      </c>
      <c r="V33" s="8">
        <f t="shared" si="7"/>
        <v>346534</v>
      </c>
      <c r="W33" s="8">
        <v>1</v>
      </c>
      <c r="X33" s="8">
        <v>0</v>
      </c>
      <c r="Y33" s="8">
        <v>0</v>
      </c>
      <c r="Z33" s="8">
        <v>1</v>
      </c>
      <c r="AA33" s="8">
        <v>1</v>
      </c>
      <c r="AB33" s="8">
        <v>0</v>
      </c>
      <c r="AC33" s="8">
        <v>0</v>
      </c>
      <c r="AD33" s="8">
        <v>11</v>
      </c>
      <c r="AE33" s="8">
        <v>0</v>
      </c>
    </row>
    <row r="34" spans="1:31" x14ac:dyDescent="0.2">
      <c r="A34" s="26">
        <v>94</v>
      </c>
      <c r="B34" s="17" t="s">
        <v>35</v>
      </c>
      <c r="C34" s="6">
        <v>0</v>
      </c>
      <c r="D34" s="6">
        <v>1</v>
      </c>
      <c r="E34" s="4">
        <f t="shared" si="3"/>
        <v>1</v>
      </c>
      <c r="F34" s="6">
        <v>1</v>
      </c>
      <c r="G34" s="6">
        <v>0</v>
      </c>
      <c r="H34" s="4">
        <f t="shared" si="4"/>
        <v>1</v>
      </c>
      <c r="I34" s="4">
        <f t="shared" si="0"/>
        <v>0</v>
      </c>
      <c r="J34" s="4">
        <f t="shared" si="1"/>
        <v>1</v>
      </c>
      <c r="K34" s="4">
        <f t="shared" si="5"/>
        <v>1</v>
      </c>
      <c r="L34" s="6">
        <v>1</v>
      </c>
      <c r="M34" s="6">
        <v>0</v>
      </c>
      <c r="N34" s="4">
        <f t="shared" si="6"/>
        <v>1</v>
      </c>
      <c r="O34" s="7"/>
      <c r="P34" s="7"/>
      <c r="Q34" s="7"/>
      <c r="R34" s="3">
        <f t="shared" si="2"/>
        <v>0</v>
      </c>
      <c r="S34" s="7"/>
      <c r="T34" s="7"/>
      <c r="U34" s="7"/>
      <c r="V34" s="8">
        <f t="shared" si="7"/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</row>
    <row r="35" spans="1:31" x14ac:dyDescent="0.2">
      <c r="A35" s="26">
        <v>77</v>
      </c>
      <c r="B35" s="17" t="s">
        <v>36</v>
      </c>
      <c r="C35" s="6">
        <v>0</v>
      </c>
      <c r="D35" s="6">
        <v>0</v>
      </c>
      <c r="E35" s="4">
        <f t="shared" si="3"/>
        <v>0</v>
      </c>
      <c r="F35" s="6">
        <v>1</v>
      </c>
      <c r="G35" s="6">
        <v>0</v>
      </c>
      <c r="H35" s="4">
        <f t="shared" si="4"/>
        <v>1</v>
      </c>
      <c r="I35" s="4">
        <f t="shared" ref="I35:I66" si="8">C35</f>
        <v>0</v>
      </c>
      <c r="J35" s="4">
        <f t="shared" ref="J35:J66" si="9">D35</f>
        <v>0</v>
      </c>
      <c r="K35" s="4">
        <f t="shared" si="5"/>
        <v>0</v>
      </c>
      <c r="L35" s="6">
        <v>1</v>
      </c>
      <c r="M35" s="6">
        <v>0</v>
      </c>
      <c r="N35" s="4">
        <f t="shared" si="6"/>
        <v>1</v>
      </c>
      <c r="O35" s="2">
        <v>189900</v>
      </c>
      <c r="P35" s="2">
        <v>0</v>
      </c>
      <c r="Q35" s="2">
        <v>20000</v>
      </c>
      <c r="R35" s="3">
        <f t="shared" si="2"/>
        <v>209900</v>
      </c>
      <c r="S35" s="2">
        <v>102400</v>
      </c>
      <c r="T35" s="2">
        <v>0</v>
      </c>
      <c r="U35" s="2">
        <v>13000</v>
      </c>
      <c r="V35" s="8">
        <f t="shared" si="7"/>
        <v>115400</v>
      </c>
      <c r="W35" s="8">
        <v>1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</row>
    <row r="36" spans="1:31" x14ac:dyDescent="0.2">
      <c r="A36" s="26">
        <v>47</v>
      </c>
      <c r="B36" s="17" t="s">
        <v>37</v>
      </c>
      <c r="C36" s="6">
        <v>2</v>
      </c>
      <c r="D36" s="6">
        <v>0</v>
      </c>
      <c r="E36" s="4">
        <f t="shared" si="3"/>
        <v>2</v>
      </c>
      <c r="F36" s="6">
        <v>2</v>
      </c>
      <c r="G36" s="6">
        <v>0</v>
      </c>
      <c r="H36" s="4">
        <f t="shared" si="4"/>
        <v>2</v>
      </c>
      <c r="I36" s="4">
        <f t="shared" si="8"/>
        <v>2</v>
      </c>
      <c r="J36" s="4">
        <f t="shared" si="9"/>
        <v>0</v>
      </c>
      <c r="K36" s="4">
        <f t="shared" si="5"/>
        <v>2</v>
      </c>
      <c r="L36" s="6">
        <v>1</v>
      </c>
      <c r="M36" s="6">
        <v>0</v>
      </c>
      <c r="N36" s="4">
        <f t="shared" si="6"/>
        <v>1</v>
      </c>
      <c r="O36" s="2">
        <f>277200+543360</f>
        <v>820560</v>
      </c>
      <c r="P36" s="2">
        <v>40000</v>
      </c>
      <c r="Q36" s="2"/>
      <c r="R36" s="3">
        <f t="shared" si="2"/>
        <v>860560</v>
      </c>
      <c r="S36" s="2">
        <f>277200+522120</f>
        <v>799320</v>
      </c>
      <c r="T36" s="2">
        <v>40000</v>
      </c>
      <c r="U36" s="2"/>
      <c r="V36" s="8">
        <f t="shared" si="7"/>
        <v>839320</v>
      </c>
      <c r="W36" s="8">
        <v>0</v>
      </c>
      <c r="X36" s="8">
        <v>0</v>
      </c>
      <c r="Y36" s="8">
        <v>0</v>
      </c>
      <c r="Z36" s="8">
        <v>1</v>
      </c>
      <c r="AA36" s="8">
        <v>1</v>
      </c>
      <c r="AB36" s="8">
        <v>0</v>
      </c>
      <c r="AC36" s="8">
        <v>0</v>
      </c>
      <c r="AD36" s="8">
        <v>0</v>
      </c>
      <c r="AE36" s="8">
        <v>3</v>
      </c>
    </row>
    <row r="37" spans="1:31" x14ac:dyDescent="0.2">
      <c r="A37" s="26">
        <v>87</v>
      </c>
      <c r="B37" s="17" t="s">
        <v>38</v>
      </c>
      <c r="C37" s="6">
        <v>1</v>
      </c>
      <c r="D37" s="6">
        <v>0</v>
      </c>
      <c r="E37" s="4">
        <f t="shared" si="3"/>
        <v>1</v>
      </c>
      <c r="F37" s="6">
        <v>0</v>
      </c>
      <c r="G37" s="6">
        <v>0</v>
      </c>
      <c r="H37" s="4">
        <f t="shared" si="4"/>
        <v>0</v>
      </c>
      <c r="I37" s="4">
        <f t="shared" si="8"/>
        <v>1</v>
      </c>
      <c r="J37" s="4">
        <f t="shared" si="9"/>
        <v>0</v>
      </c>
      <c r="K37" s="4">
        <f t="shared" si="5"/>
        <v>1</v>
      </c>
      <c r="L37" s="6">
        <v>0</v>
      </c>
      <c r="M37" s="6">
        <v>0</v>
      </c>
      <c r="N37" s="4">
        <f t="shared" si="6"/>
        <v>0</v>
      </c>
      <c r="O37" s="2">
        <v>0</v>
      </c>
      <c r="P37" s="2">
        <v>60500</v>
      </c>
      <c r="Q37" s="2">
        <v>0</v>
      </c>
      <c r="R37" s="3">
        <f t="shared" si="2"/>
        <v>60500</v>
      </c>
      <c r="S37" s="2">
        <v>324151</v>
      </c>
      <c r="T37" s="2">
        <v>83000</v>
      </c>
      <c r="U37" s="2">
        <v>0</v>
      </c>
      <c r="V37" s="8">
        <f t="shared" si="7"/>
        <v>407151</v>
      </c>
      <c r="W37" s="8">
        <v>2</v>
      </c>
      <c r="X37" s="8">
        <v>0</v>
      </c>
      <c r="Y37" s="8">
        <v>0</v>
      </c>
      <c r="Z37" s="8">
        <v>0</v>
      </c>
      <c r="AA37" s="8">
        <v>1</v>
      </c>
      <c r="AB37" s="8">
        <v>1</v>
      </c>
      <c r="AC37" s="8">
        <v>0</v>
      </c>
      <c r="AD37" s="8">
        <v>0</v>
      </c>
      <c r="AE37" s="8">
        <v>0</v>
      </c>
    </row>
    <row r="38" spans="1:31" x14ac:dyDescent="0.2">
      <c r="A38" s="26">
        <v>1</v>
      </c>
      <c r="B38" s="17" t="s">
        <v>39</v>
      </c>
      <c r="C38" s="6">
        <v>1</v>
      </c>
      <c r="D38" s="6">
        <v>0</v>
      </c>
      <c r="E38" s="4">
        <f t="shared" si="3"/>
        <v>1</v>
      </c>
      <c r="F38" s="6">
        <v>1</v>
      </c>
      <c r="G38" s="6">
        <v>0</v>
      </c>
      <c r="H38" s="4">
        <f t="shared" si="4"/>
        <v>1</v>
      </c>
      <c r="I38" s="4">
        <f t="shared" si="8"/>
        <v>1</v>
      </c>
      <c r="J38" s="4">
        <f t="shared" si="9"/>
        <v>0</v>
      </c>
      <c r="K38" s="4">
        <f t="shared" si="5"/>
        <v>1</v>
      </c>
      <c r="L38" s="6">
        <v>0</v>
      </c>
      <c r="M38" s="6">
        <v>0</v>
      </c>
      <c r="N38" s="4">
        <f t="shared" si="6"/>
        <v>0</v>
      </c>
      <c r="O38" s="7"/>
      <c r="P38" s="7"/>
      <c r="Q38" s="7"/>
      <c r="R38" s="3">
        <f t="shared" si="2"/>
        <v>0</v>
      </c>
      <c r="S38" s="7"/>
      <c r="T38" s="7"/>
      <c r="U38" s="7"/>
      <c r="V38" s="8">
        <f t="shared" si="7"/>
        <v>0</v>
      </c>
      <c r="W38" s="8">
        <v>1</v>
      </c>
      <c r="X38" s="8">
        <v>0</v>
      </c>
      <c r="Y38" s="8">
        <v>0</v>
      </c>
      <c r="Z38" s="8">
        <v>0</v>
      </c>
      <c r="AA38" s="8">
        <v>5</v>
      </c>
      <c r="AB38" s="8">
        <v>0</v>
      </c>
      <c r="AC38" s="8">
        <v>0</v>
      </c>
      <c r="AD38" s="8">
        <v>0</v>
      </c>
      <c r="AE38" s="8">
        <v>1</v>
      </c>
    </row>
    <row r="39" spans="1:31" x14ac:dyDescent="0.2">
      <c r="A39" s="26">
        <v>41</v>
      </c>
      <c r="B39" s="17" t="s">
        <v>40</v>
      </c>
      <c r="C39" s="6">
        <v>1</v>
      </c>
      <c r="D39" s="6">
        <v>0</v>
      </c>
      <c r="E39" s="4">
        <f t="shared" si="3"/>
        <v>1</v>
      </c>
      <c r="F39" s="6">
        <v>1</v>
      </c>
      <c r="G39" s="6">
        <v>0</v>
      </c>
      <c r="H39" s="4">
        <f t="shared" si="4"/>
        <v>1</v>
      </c>
      <c r="I39" s="4">
        <f t="shared" si="8"/>
        <v>1</v>
      </c>
      <c r="J39" s="4">
        <f t="shared" si="9"/>
        <v>0</v>
      </c>
      <c r="K39" s="4">
        <f t="shared" si="5"/>
        <v>1</v>
      </c>
      <c r="L39" s="6">
        <v>1</v>
      </c>
      <c r="M39" s="6">
        <v>0</v>
      </c>
      <c r="N39" s="4">
        <f t="shared" si="6"/>
        <v>1</v>
      </c>
      <c r="O39" s="2">
        <v>313920</v>
      </c>
      <c r="P39" s="2">
        <v>70678</v>
      </c>
      <c r="Q39" s="2">
        <v>0</v>
      </c>
      <c r="R39" s="3">
        <f t="shared" si="2"/>
        <v>384598</v>
      </c>
      <c r="S39" s="2">
        <v>239500</v>
      </c>
      <c r="T39" s="2">
        <v>35000</v>
      </c>
      <c r="U39" s="2">
        <v>75000</v>
      </c>
      <c r="V39" s="8">
        <f t="shared" si="7"/>
        <v>349500</v>
      </c>
      <c r="W39" s="8">
        <v>1</v>
      </c>
      <c r="X39" s="8">
        <v>0</v>
      </c>
      <c r="Y39" s="8">
        <v>0</v>
      </c>
      <c r="Z39" s="8">
        <v>1</v>
      </c>
      <c r="AA39" s="8">
        <v>1</v>
      </c>
      <c r="AB39" s="8">
        <v>1</v>
      </c>
      <c r="AC39" s="8">
        <v>0</v>
      </c>
      <c r="AD39" s="8">
        <v>1</v>
      </c>
      <c r="AE39" s="8">
        <v>1</v>
      </c>
    </row>
    <row r="40" spans="1:31" x14ac:dyDescent="0.2">
      <c r="A40" s="26">
        <v>44</v>
      </c>
      <c r="B40" s="17" t="s">
        <v>41</v>
      </c>
      <c r="C40" s="6">
        <v>1</v>
      </c>
      <c r="D40" s="6">
        <v>0</v>
      </c>
      <c r="E40" s="4">
        <f t="shared" si="3"/>
        <v>1</v>
      </c>
      <c r="F40" s="6">
        <v>1</v>
      </c>
      <c r="G40" s="6">
        <v>0</v>
      </c>
      <c r="H40" s="4">
        <f t="shared" si="4"/>
        <v>1</v>
      </c>
      <c r="I40" s="4">
        <f t="shared" si="8"/>
        <v>1</v>
      </c>
      <c r="J40" s="4">
        <f t="shared" si="9"/>
        <v>0</v>
      </c>
      <c r="K40" s="4">
        <f t="shared" si="5"/>
        <v>1</v>
      </c>
      <c r="L40" s="6">
        <v>1</v>
      </c>
      <c r="M40" s="6">
        <v>0</v>
      </c>
      <c r="N40" s="4">
        <f t="shared" si="6"/>
        <v>1</v>
      </c>
      <c r="O40" s="7"/>
      <c r="P40" s="7"/>
      <c r="Q40" s="7"/>
      <c r="R40" s="3">
        <f t="shared" si="2"/>
        <v>0</v>
      </c>
      <c r="S40" s="7"/>
      <c r="T40" s="7"/>
      <c r="U40" s="7"/>
      <c r="V40" s="8">
        <f t="shared" si="7"/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</row>
    <row r="41" spans="1:31" x14ac:dyDescent="0.2">
      <c r="A41" s="26">
        <v>55</v>
      </c>
      <c r="B41" s="17" t="s">
        <v>42</v>
      </c>
      <c r="C41" s="6">
        <v>1</v>
      </c>
      <c r="D41" s="6">
        <v>0</v>
      </c>
      <c r="E41" s="4">
        <f t="shared" si="3"/>
        <v>1</v>
      </c>
      <c r="F41" s="6">
        <v>1</v>
      </c>
      <c r="G41" s="6">
        <v>0</v>
      </c>
      <c r="H41" s="4">
        <f t="shared" si="4"/>
        <v>1</v>
      </c>
      <c r="I41" s="4">
        <f t="shared" si="8"/>
        <v>1</v>
      </c>
      <c r="J41" s="4">
        <f t="shared" si="9"/>
        <v>0</v>
      </c>
      <c r="K41" s="4">
        <f t="shared" si="5"/>
        <v>1</v>
      </c>
      <c r="L41" s="6">
        <v>1</v>
      </c>
      <c r="M41" s="6">
        <v>0</v>
      </c>
      <c r="N41" s="4">
        <f t="shared" si="6"/>
        <v>1</v>
      </c>
      <c r="O41" s="2">
        <v>431385</v>
      </c>
      <c r="P41" s="2">
        <v>29475</v>
      </c>
      <c r="Q41" s="2">
        <v>0</v>
      </c>
      <c r="R41" s="3">
        <f t="shared" si="2"/>
        <v>460860</v>
      </c>
      <c r="S41" s="2">
        <v>286878</v>
      </c>
      <c r="T41" s="2">
        <v>48500</v>
      </c>
      <c r="U41" s="2">
        <v>0</v>
      </c>
      <c r="V41" s="8">
        <f t="shared" si="7"/>
        <v>335378</v>
      </c>
      <c r="W41" s="8">
        <v>1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1</v>
      </c>
    </row>
    <row r="42" spans="1:31" x14ac:dyDescent="0.2">
      <c r="A42" s="26">
        <v>65</v>
      </c>
      <c r="B42" s="17" t="s">
        <v>43</v>
      </c>
      <c r="C42" s="6">
        <v>1</v>
      </c>
      <c r="D42" s="6">
        <v>0</v>
      </c>
      <c r="E42" s="4">
        <f t="shared" si="3"/>
        <v>1</v>
      </c>
      <c r="F42" s="6">
        <v>1</v>
      </c>
      <c r="G42" s="6">
        <v>0</v>
      </c>
      <c r="H42" s="4">
        <f t="shared" si="4"/>
        <v>1</v>
      </c>
      <c r="I42" s="4">
        <f t="shared" si="8"/>
        <v>1</v>
      </c>
      <c r="J42" s="4">
        <f t="shared" si="9"/>
        <v>0</v>
      </c>
      <c r="K42" s="4">
        <f t="shared" si="5"/>
        <v>1</v>
      </c>
      <c r="L42" s="6">
        <v>0</v>
      </c>
      <c r="M42" s="6">
        <v>0</v>
      </c>
      <c r="N42" s="4">
        <f t="shared" si="6"/>
        <v>0</v>
      </c>
      <c r="O42" s="2">
        <f>24260+8250</f>
        <v>32510</v>
      </c>
      <c r="P42" s="2"/>
      <c r="Q42" s="2"/>
      <c r="R42" s="3">
        <f t="shared" si="2"/>
        <v>32510</v>
      </c>
      <c r="S42" s="2">
        <f>23100+8250</f>
        <v>31350</v>
      </c>
      <c r="T42" s="2"/>
      <c r="U42" s="2"/>
      <c r="V42" s="8">
        <f t="shared" si="7"/>
        <v>31350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8">
        <v>0</v>
      </c>
      <c r="AC42" s="8">
        <v>0</v>
      </c>
      <c r="AD42" s="8">
        <v>0</v>
      </c>
      <c r="AE42" s="8">
        <v>1</v>
      </c>
    </row>
    <row r="43" spans="1:31" x14ac:dyDescent="0.2">
      <c r="A43" s="26">
        <v>50</v>
      </c>
      <c r="B43" s="17" t="s">
        <v>44</v>
      </c>
      <c r="C43" s="6">
        <v>1</v>
      </c>
      <c r="D43" s="6">
        <v>0</v>
      </c>
      <c r="E43" s="4">
        <f t="shared" si="3"/>
        <v>1</v>
      </c>
      <c r="F43" s="6">
        <v>1</v>
      </c>
      <c r="G43" s="6">
        <v>0</v>
      </c>
      <c r="H43" s="4">
        <f t="shared" si="4"/>
        <v>1</v>
      </c>
      <c r="I43" s="4">
        <f t="shared" si="8"/>
        <v>1</v>
      </c>
      <c r="J43" s="4">
        <f t="shared" si="9"/>
        <v>0</v>
      </c>
      <c r="K43" s="4">
        <f t="shared" si="5"/>
        <v>1</v>
      </c>
      <c r="L43" s="6">
        <v>0</v>
      </c>
      <c r="M43" s="6">
        <v>0</v>
      </c>
      <c r="N43" s="4">
        <f t="shared" si="6"/>
        <v>0</v>
      </c>
      <c r="O43" s="2">
        <v>42440</v>
      </c>
      <c r="P43" s="2"/>
      <c r="Q43" s="2"/>
      <c r="R43" s="3">
        <f t="shared" si="2"/>
        <v>42440</v>
      </c>
      <c r="S43" s="2">
        <v>32540</v>
      </c>
      <c r="T43" s="2"/>
      <c r="U43" s="2"/>
      <c r="V43" s="8">
        <f t="shared" si="7"/>
        <v>32540</v>
      </c>
      <c r="W43" s="8">
        <v>1</v>
      </c>
      <c r="X43" s="8">
        <v>0</v>
      </c>
      <c r="Y43" s="8">
        <v>0</v>
      </c>
      <c r="Z43" s="8">
        <v>1</v>
      </c>
      <c r="AA43" s="8">
        <v>1</v>
      </c>
      <c r="AB43" s="8">
        <v>1</v>
      </c>
      <c r="AC43" s="8">
        <v>0</v>
      </c>
      <c r="AD43" s="8">
        <v>1</v>
      </c>
      <c r="AE43" s="8">
        <v>2</v>
      </c>
    </row>
    <row r="44" spans="1:31" x14ac:dyDescent="0.2">
      <c r="A44" s="26">
        <v>57</v>
      </c>
      <c r="B44" s="17" t="s">
        <v>45</v>
      </c>
      <c r="C44" s="6">
        <v>1</v>
      </c>
      <c r="D44" s="6">
        <v>0</v>
      </c>
      <c r="E44" s="4">
        <f t="shared" si="3"/>
        <v>1</v>
      </c>
      <c r="F44" s="6">
        <v>1</v>
      </c>
      <c r="G44" s="6">
        <v>0</v>
      </c>
      <c r="H44" s="4">
        <f t="shared" si="4"/>
        <v>1</v>
      </c>
      <c r="I44" s="4">
        <f t="shared" si="8"/>
        <v>1</v>
      </c>
      <c r="J44" s="4">
        <f t="shared" si="9"/>
        <v>0</v>
      </c>
      <c r="K44" s="4">
        <f t="shared" si="5"/>
        <v>1</v>
      </c>
      <c r="L44" s="6">
        <v>1</v>
      </c>
      <c r="M44" s="6">
        <v>0</v>
      </c>
      <c r="N44" s="4">
        <f t="shared" si="6"/>
        <v>1</v>
      </c>
      <c r="O44" s="2">
        <f>22000+8250*12</f>
        <v>121000</v>
      </c>
      <c r="P44" s="2">
        <v>0</v>
      </c>
      <c r="Q44" s="2">
        <v>0</v>
      </c>
      <c r="R44" s="3">
        <f t="shared" si="2"/>
        <v>121000</v>
      </c>
      <c r="S44" s="2">
        <f>8250*12</f>
        <v>99000</v>
      </c>
      <c r="T44" s="2">
        <v>0</v>
      </c>
      <c r="U44" s="2">
        <v>0</v>
      </c>
      <c r="V44" s="8">
        <f t="shared" si="7"/>
        <v>99000</v>
      </c>
      <c r="W44" s="8">
        <v>0</v>
      </c>
      <c r="X44" s="8">
        <v>0</v>
      </c>
      <c r="Y44" s="8">
        <v>0</v>
      </c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>
        <v>2</v>
      </c>
    </row>
    <row r="45" spans="1:31" x14ac:dyDescent="0.2">
      <c r="A45" s="26">
        <v>18</v>
      </c>
      <c r="B45" s="17" t="s">
        <v>46</v>
      </c>
      <c r="C45" s="6">
        <v>1</v>
      </c>
      <c r="D45" s="6">
        <v>0</v>
      </c>
      <c r="E45" s="4">
        <f t="shared" si="3"/>
        <v>1</v>
      </c>
      <c r="F45" s="6">
        <v>1</v>
      </c>
      <c r="G45" s="6">
        <v>0</v>
      </c>
      <c r="H45" s="4">
        <f t="shared" si="4"/>
        <v>1</v>
      </c>
      <c r="I45" s="4">
        <f t="shared" si="8"/>
        <v>1</v>
      </c>
      <c r="J45" s="4">
        <f t="shared" si="9"/>
        <v>0</v>
      </c>
      <c r="K45" s="4">
        <f t="shared" si="5"/>
        <v>1</v>
      </c>
      <c r="L45" s="6">
        <v>1</v>
      </c>
      <c r="M45" s="6">
        <v>0</v>
      </c>
      <c r="N45" s="4">
        <f t="shared" si="6"/>
        <v>1</v>
      </c>
      <c r="O45" s="2">
        <v>770708</v>
      </c>
      <c r="P45" s="2">
        <v>151426</v>
      </c>
      <c r="Q45" s="2"/>
      <c r="R45" s="3">
        <f t="shared" si="2"/>
        <v>922134</v>
      </c>
      <c r="S45" s="2">
        <v>680708</v>
      </c>
      <c r="T45" s="2">
        <v>51426</v>
      </c>
      <c r="U45" s="2"/>
      <c r="V45" s="8">
        <f t="shared" si="7"/>
        <v>732134</v>
      </c>
      <c r="W45" s="8">
        <v>1</v>
      </c>
      <c r="X45" s="8">
        <v>0</v>
      </c>
      <c r="Y45" s="8">
        <v>0</v>
      </c>
      <c r="Z45" s="8">
        <v>0</v>
      </c>
      <c r="AA45" s="8">
        <v>1</v>
      </c>
      <c r="AB45" s="8">
        <v>1</v>
      </c>
      <c r="AC45" s="8">
        <v>0</v>
      </c>
      <c r="AD45" s="8">
        <v>0</v>
      </c>
      <c r="AE45" s="8">
        <v>0</v>
      </c>
    </row>
    <row r="46" spans="1:31" x14ac:dyDescent="0.2">
      <c r="A46" s="26">
        <v>6</v>
      </c>
      <c r="B46" s="17" t="s">
        <v>47</v>
      </c>
      <c r="C46" s="6">
        <v>1</v>
      </c>
      <c r="D46" s="6">
        <v>0</v>
      </c>
      <c r="E46" s="4">
        <f t="shared" si="3"/>
        <v>1</v>
      </c>
      <c r="F46" s="6">
        <v>0</v>
      </c>
      <c r="G46" s="6">
        <v>0</v>
      </c>
      <c r="H46" s="4">
        <f t="shared" si="4"/>
        <v>0</v>
      </c>
      <c r="I46" s="4">
        <f t="shared" si="8"/>
        <v>1</v>
      </c>
      <c r="J46" s="4">
        <f t="shared" si="9"/>
        <v>0</v>
      </c>
      <c r="K46" s="4">
        <f t="shared" si="5"/>
        <v>1</v>
      </c>
      <c r="L46" s="6">
        <v>0</v>
      </c>
      <c r="M46" s="6">
        <v>0</v>
      </c>
      <c r="N46" s="4">
        <f t="shared" si="6"/>
        <v>0</v>
      </c>
      <c r="O46" s="2">
        <v>232410</v>
      </c>
      <c r="P46" s="2"/>
      <c r="Q46" s="2"/>
      <c r="R46" s="3">
        <f t="shared" si="2"/>
        <v>232410</v>
      </c>
      <c r="S46" s="2">
        <v>416663</v>
      </c>
      <c r="T46" s="2"/>
      <c r="U46" s="2"/>
      <c r="V46" s="8">
        <f t="shared" si="7"/>
        <v>416663</v>
      </c>
      <c r="W46" s="8">
        <v>1</v>
      </c>
      <c r="X46" s="8">
        <v>0</v>
      </c>
      <c r="Y46" s="8">
        <v>0</v>
      </c>
      <c r="Z46" s="8">
        <v>1</v>
      </c>
      <c r="AA46" s="8">
        <v>0</v>
      </c>
      <c r="AB46" s="8">
        <v>0</v>
      </c>
      <c r="AC46" s="8">
        <v>0</v>
      </c>
      <c r="AD46" s="8">
        <v>0</v>
      </c>
      <c r="AE46" s="8">
        <v>1</v>
      </c>
    </row>
    <row r="47" spans="1:31" x14ac:dyDescent="0.2">
      <c r="A47" s="26">
        <v>9</v>
      </c>
      <c r="B47" s="17" t="s">
        <v>48</v>
      </c>
      <c r="C47" s="6">
        <v>1</v>
      </c>
      <c r="D47" s="6">
        <v>0</v>
      </c>
      <c r="E47" s="4">
        <f t="shared" si="3"/>
        <v>1</v>
      </c>
      <c r="F47" s="6">
        <v>0</v>
      </c>
      <c r="G47" s="6">
        <v>1</v>
      </c>
      <c r="H47" s="4">
        <f t="shared" si="4"/>
        <v>1</v>
      </c>
      <c r="I47" s="4">
        <f t="shared" si="8"/>
        <v>1</v>
      </c>
      <c r="J47" s="4">
        <f t="shared" si="9"/>
        <v>0</v>
      </c>
      <c r="K47" s="4">
        <f t="shared" si="5"/>
        <v>1</v>
      </c>
      <c r="L47" s="6">
        <v>0</v>
      </c>
      <c r="M47" s="6">
        <v>1</v>
      </c>
      <c r="N47" s="4">
        <f t="shared" si="6"/>
        <v>1</v>
      </c>
      <c r="O47" s="2">
        <v>109905</v>
      </c>
      <c r="P47" s="2">
        <v>20000</v>
      </c>
      <c r="Q47" s="2"/>
      <c r="R47" s="3">
        <f t="shared" si="2"/>
        <v>129905</v>
      </c>
      <c r="S47" s="2">
        <v>47725</v>
      </c>
      <c r="T47" s="2">
        <v>10000</v>
      </c>
      <c r="U47" s="2">
        <v>5782</v>
      </c>
      <c r="V47" s="8">
        <f t="shared" si="7"/>
        <v>63507</v>
      </c>
      <c r="W47" s="8">
        <v>1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</row>
    <row r="48" spans="1:31" x14ac:dyDescent="0.2">
      <c r="A48" s="26">
        <v>42</v>
      </c>
      <c r="B48" s="17" t="s">
        <v>49</v>
      </c>
      <c r="C48" s="6">
        <v>1</v>
      </c>
      <c r="D48" s="6">
        <v>0</v>
      </c>
      <c r="E48" s="4">
        <f t="shared" si="3"/>
        <v>1</v>
      </c>
      <c r="F48" s="6">
        <v>1</v>
      </c>
      <c r="G48" s="6">
        <v>0</v>
      </c>
      <c r="H48" s="4">
        <f t="shared" si="4"/>
        <v>1</v>
      </c>
      <c r="I48" s="4">
        <f t="shared" si="8"/>
        <v>1</v>
      </c>
      <c r="J48" s="4">
        <f t="shared" si="9"/>
        <v>0</v>
      </c>
      <c r="K48" s="4">
        <f t="shared" si="5"/>
        <v>1</v>
      </c>
      <c r="L48" s="6">
        <v>1</v>
      </c>
      <c r="M48" s="6">
        <v>0</v>
      </c>
      <c r="N48" s="4">
        <f t="shared" si="6"/>
        <v>1</v>
      </c>
      <c r="O48" s="2">
        <v>367560</v>
      </c>
      <c r="P48" s="2"/>
      <c r="Q48" s="2">
        <v>382834</v>
      </c>
      <c r="R48" s="3">
        <f t="shared" si="2"/>
        <v>750394</v>
      </c>
      <c r="S48" s="2">
        <v>149100</v>
      </c>
      <c r="T48" s="2"/>
      <c r="U48" s="2">
        <v>116460</v>
      </c>
      <c r="V48" s="8">
        <f t="shared" si="7"/>
        <v>265560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</row>
    <row r="49" spans="1:31" x14ac:dyDescent="0.2">
      <c r="A49" s="26">
        <v>79</v>
      </c>
      <c r="B49" s="17" t="s">
        <v>50</v>
      </c>
      <c r="C49" s="6">
        <v>1</v>
      </c>
      <c r="D49" s="6">
        <v>0</v>
      </c>
      <c r="E49" s="4">
        <f t="shared" si="3"/>
        <v>1</v>
      </c>
      <c r="F49" s="6">
        <v>1</v>
      </c>
      <c r="G49" s="6">
        <v>0</v>
      </c>
      <c r="H49" s="4">
        <f t="shared" si="4"/>
        <v>1</v>
      </c>
      <c r="I49" s="4">
        <f t="shared" si="8"/>
        <v>1</v>
      </c>
      <c r="J49" s="4">
        <f t="shared" si="9"/>
        <v>0</v>
      </c>
      <c r="K49" s="4">
        <f t="shared" si="5"/>
        <v>1</v>
      </c>
      <c r="L49" s="6">
        <v>0</v>
      </c>
      <c r="M49" s="6">
        <v>0</v>
      </c>
      <c r="N49" s="4">
        <f t="shared" si="6"/>
        <v>0</v>
      </c>
      <c r="O49" s="2">
        <v>362337</v>
      </c>
      <c r="P49" s="2">
        <v>0</v>
      </c>
      <c r="Q49" s="2">
        <v>20000</v>
      </c>
      <c r="R49" s="3">
        <f t="shared" si="2"/>
        <v>382337</v>
      </c>
      <c r="S49" s="2">
        <v>312441</v>
      </c>
      <c r="T49" s="2">
        <v>0</v>
      </c>
      <c r="U49" s="2">
        <v>20000</v>
      </c>
      <c r="V49" s="8">
        <f t="shared" si="7"/>
        <v>332441</v>
      </c>
      <c r="W49" s="8">
        <v>0</v>
      </c>
      <c r="X49" s="8">
        <v>0</v>
      </c>
      <c r="Y49" s="8">
        <v>0</v>
      </c>
      <c r="Z49" s="8">
        <v>0</v>
      </c>
      <c r="AA49" s="8">
        <v>1</v>
      </c>
      <c r="AB49" s="8">
        <v>1</v>
      </c>
      <c r="AC49" s="8">
        <v>1</v>
      </c>
      <c r="AD49" s="8">
        <v>0</v>
      </c>
      <c r="AE49" s="8">
        <v>1</v>
      </c>
    </row>
    <row r="50" spans="1:31" x14ac:dyDescent="0.2">
      <c r="A50" s="26">
        <v>78</v>
      </c>
      <c r="B50" s="17" t="s">
        <v>51</v>
      </c>
      <c r="C50" s="6">
        <v>1</v>
      </c>
      <c r="D50" s="6">
        <v>0</v>
      </c>
      <c r="E50" s="4">
        <f t="shared" si="3"/>
        <v>1</v>
      </c>
      <c r="F50" s="6">
        <v>1</v>
      </c>
      <c r="G50" s="6">
        <v>0</v>
      </c>
      <c r="H50" s="4">
        <f t="shared" si="4"/>
        <v>1</v>
      </c>
      <c r="I50" s="4">
        <f t="shared" si="8"/>
        <v>1</v>
      </c>
      <c r="J50" s="4">
        <f t="shared" si="9"/>
        <v>0</v>
      </c>
      <c r="K50" s="4">
        <f t="shared" si="5"/>
        <v>1</v>
      </c>
      <c r="L50" s="6">
        <v>1</v>
      </c>
      <c r="M50" s="6">
        <v>0</v>
      </c>
      <c r="N50" s="4">
        <f t="shared" si="6"/>
        <v>1</v>
      </c>
      <c r="O50" s="2">
        <v>357137</v>
      </c>
      <c r="P50" s="2">
        <v>99010</v>
      </c>
      <c r="Q50" s="2">
        <v>75000</v>
      </c>
      <c r="R50" s="3">
        <f t="shared" si="2"/>
        <v>531147</v>
      </c>
      <c r="S50" s="2">
        <v>332017</v>
      </c>
      <c r="T50" s="2">
        <v>72735</v>
      </c>
      <c r="U50" s="2">
        <v>75000</v>
      </c>
      <c r="V50" s="8">
        <f t="shared" si="7"/>
        <v>479752</v>
      </c>
      <c r="W50" s="8">
        <v>1</v>
      </c>
      <c r="X50" s="8">
        <v>0</v>
      </c>
      <c r="Y50" s="8">
        <v>0</v>
      </c>
      <c r="Z50" s="8">
        <v>1</v>
      </c>
      <c r="AA50" s="8">
        <v>0</v>
      </c>
      <c r="AB50" s="8">
        <v>0</v>
      </c>
      <c r="AC50" s="8">
        <v>0</v>
      </c>
      <c r="AD50" s="8">
        <v>1</v>
      </c>
      <c r="AE50" s="8">
        <v>2</v>
      </c>
    </row>
    <row r="51" spans="1:31" x14ac:dyDescent="0.2">
      <c r="A51" s="26">
        <v>4</v>
      </c>
      <c r="B51" s="17" t="s">
        <v>52</v>
      </c>
      <c r="C51" s="6">
        <v>1</v>
      </c>
      <c r="D51" s="6">
        <v>0</v>
      </c>
      <c r="E51" s="4">
        <f t="shared" si="3"/>
        <v>1</v>
      </c>
      <c r="F51" s="6">
        <v>3</v>
      </c>
      <c r="G51" s="6">
        <v>0</v>
      </c>
      <c r="H51" s="4">
        <f t="shared" si="4"/>
        <v>3</v>
      </c>
      <c r="I51" s="4">
        <f t="shared" si="8"/>
        <v>1</v>
      </c>
      <c r="J51" s="4">
        <f t="shared" si="9"/>
        <v>0</v>
      </c>
      <c r="K51" s="4">
        <f t="shared" si="5"/>
        <v>1</v>
      </c>
      <c r="L51" s="6">
        <v>0</v>
      </c>
      <c r="M51" s="6">
        <v>0</v>
      </c>
      <c r="N51" s="4">
        <f t="shared" si="6"/>
        <v>0</v>
      </c>
      <c r="O51" s="7"/>
      <c r="P51" s="7"/>
      <c r="Q51" s="7"/>
      <c r="R51" s="3">
        <f t="shared" si="2"/>
        <v>0</v>
      </c>
      <c r="S51" s="7"/>
      <c r="T51" s="7"/>
      <c r="U51" s="7"/>
      <c r="V51" s="8">
        <f t="shared" si="7"/>
        <v>0</v>
      </c>
      <c r="W51" s="8">
        <v>1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1</v>
      </c>
    </row>
    <row r="52" spans="1:31" x14ac:dyDescent="0.2">
      <c r="A52" s="26">
        <v>15</v>
      </c>
      <c r="B52" s="17" t="s">
        <v>53</v>
      </c>
      <c r="C52" s="6">
        <v>1</v>
      </c>
      <c r="D52" s="6">
        <v>1</v>
      </c>
      <c r="E52" s="4">
        <f t="shared" si="3"/>
        <v>2</v>
      </c>
      <c r="F52" s="6">
        <v>0</v>
      </c>
      <c r="G52" s="6">
        <v>0</v>
      </c>
      <c r="H52" s="4">
        <f t="shared" si="4"/>
        <v>0</v>
      </c>
      <c r="I52" s="4">
        <f t="shared" si="8"/>
        <v>1</v>
      </c>
      <c r="J52" s="4">
        <f t="shared" si="9"/>
        <v>1</v>
      </c>
      <c r="K52" s="4">
        <f t="shared" si="5"/>
        <v>2</v>
      </c>
      <c r="L52" s="6">
        <v>0</v>
      </c>
      <c r="M52" s="6">
        <v>0</v>
      </c>
      <c r="N52" s="4">
        <f t="shared" si="6"/>
        <v>0</v>
      </c>
      <c r="O52" s="2">
        <v>300000</v>
      </c>
      <c r="P52" s="2">
        <v>120000</v>
      </c>
      <c r="Q52" s="2">
        <v>100000</v>
      </c>
      <c r="R52" s="3">
        <f t="shared" si="2"/>
        <v>520000</v>
      </c>
      <c r="S52" s="2">
        <v>280000</v>
      </c>
      <c r="T52" s="2">
        <v>100000</v>
      </c>
      <c r="U52" s="2">
        <v>80000</v>
      </c>
      <c r="V52" s="8">
        <f t="shared" si="7"/>
        <v>460000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</row>
    <row r="53" spans="1:31" x14ac:dyDescent="0.2">
      <c r="A53" s="26">
        <v>19</v>
      </c>
      <c r="B53" s="17" t="s">
        <v>54</v>
      </c>
      <c r="C53" s="6">
        <v>1</v>
      </c>
      <c r="D53" s="6">
        <v>0</v>
      </c>
      <c r="E53" s="4">
        <f t="shared" si="3"/>
        <v>1</v>
      </c>
      <c r="F53" s="6">
        <v>1</v>
      </c>
      <c r="G53" s="6">
        <v>0</v>
      </c>
      <c r="H53" s="4">
        <f t="shared" si="4"/>
        <v>1</v>
      </c>
      <c r="I53" s="4">
        <f t="shared" si="8"/>
        <v>1</v>
      </c>
      <c r="J53" s="4">
        <f t="shared" si="9"/>
        <v>0</v>
      </c>
      <c r="K53" s="4">
        <f t="shared" si="5"/>
        <v>1</v>
      </c>
      <c r="L53" s="6">
        <v>1</v>
      </c>
      <c r="M53" s="6">
        <v>0</v>
      </c>
      <c r="N53" s="4">
        <f t="shared" si="6"/>
        <v>1</v>
      </c>
      <c r="O53" s="2">
        <v>272000</v>
      </c>
      <c r="P53" s="2">
        <v>0</v>
      </c>
      <c r="Q53" s="2">
        <v>28000</v>
      </c>
      <c r="R53" s="3">
        <f t="shared" si="2"/>
        <v>300000</v>
      </c>
      <c r="S53" s="7"/>
      <c r="T53" s="7"/>
      <c r="U53" s="7"/>
      <c r="V53" s="8">
        <f t="shared" si="7"/>
        <v>0</v>
      </c>
      <c r="W53" s="8">
        <v>1</v>
      </c>
      <c r="X53" s="8">
        <v>0</v>
      </c>
      <c r="Y53" s="8">
        <v>0</v>
      </c>
      <c r="Z53" s="8">
        <v>1</v>
      </c>
      <c r="AA53" s="8">
        <v>0</v>
      </c>
      <c r="AB53" s="8">
        <v>0</v>
      </c>
      <c r="AC53" s="8">
        <v>0</v>
      </c>
      <c r="AD53" s="8">
        <v>1</v>
      </c>
      <c r="AE53" s="8">
        <v>3</v>
      </c>
    </row>
    <row r="54" spans="1:31" x14ac:dyDescent="0.2">
      <c r="A54" s="26">
        <v>13</v>
      </c>
      <c r="B54" s="17" t="s">
        <v>55</v>
      </c>
      <c r="C54" s="6">
        <v>0</v>
      </c>
      <c r="D54" s="6">
        <v>1</v>
      </c>
      <c r="E54" s="4">
        <f t="shared" si="3"/>
        <v>1</v>
      </c>
      <c r="F54" s="6">
        <v>1</v>
      </c>
      <c r="G54" s="6">
        <v>0</v>
      </c>
      <c r="H54" s="4">
        <f t="shared" si="4"/>
        <v>1</v>
      </c>
      <c r="I54" s="4">
        <f t="shared" si="8"/>
        <v>0</v>
      </c>
      <c r="J54" s="4">
        <f t="shared" si="9"/>
        <v>1</v>
      </c>
      <c r="K54" s="4">
        <f t="shared" si="5"/>
        <v>1</v>
      </c>
      <c r="L54" s="6">
        <v>1</v>
      </c>
      <c r="M54" s="6">
        <v>0</v>
      </c>
      <c r="N54" s="4">
        <f t="shared" si="6"/>
        <v>1</v>
      </c>
      <c r="O54" s="2">
        <v>1089900</v>
      </c>
      <c r="P54" s="2">
        <v>0</v>
      </c>
      <c r="Q54" s="2">
        <v>20000</v>
      </c>
      <c r="R54" s="3">
        <f t="shared" si="2"/>
        <v>1109900</v>
      </c>
      <c r="S54" s="2">
        <v>102400</v>
      </c>
      <c r="T54" s="2"/>
      <c r="U54" s="2">
        <v>13000</v>
      </c>
      <c r="V54" s="8">
        <f t="shared" si="7"/>
        <v>115400</v>
      </c>
      <c r="W54" s="8">
        <v>1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</row>
    <row r="55" spans="1:31" x14ac:dyDescent="0.2">
      <c r="A55" s="26">
        <v>12</v>
      </c>
      <c r="B55" s="17" t="s">
        <v>56</v>
      </c>
      <c r="C55" s="6">
        <v>1</v>
      </c>
      <c r="D55" s="6">
        <v>0</v>
      </c>
      <c r="E55" s="4">
        <f t="shared" si="3"/>
        <v>1</v>
      </c>
      <c r="F55" s="6">
        <v>1</v>
      </c>
      <c r="G55" s="6">
        <v>0</v>
      </c>
      <c r="H55" s="4">
        <f t="shared" si="4"/>
        <v>1</v>
      </c>
      <c r="I55" s="4">
        <f t="shared" si="8"/>
        <v>1</v>
      </c>
      <c r="J55" s="4">
        <f t="shared" si="9"/>
        <v>0</v>
      </c>
      <c r="K55" s="4">
        <f t="shared" si="5"/>
        <v>1</v>
      </c>
      <c r="L55" s="6">
        <v>1</v>
      </c>
      <c r="M55" s="6">
        <v>0</v>
      </c>
      <c r="N55" s="4">
        <f t="shared" si="6"/>
        <v>1</v>
      </c>
      <c r="O55" s="2">
        <v>1000257</v>
      </c>
      <c r="P55" s="2">
        <v>0</v>
      </c>
      <c r="Q55" s="2">
        <v>30000</v>
      </c>
      <c r="R55" s="3">
        <f t="shared" si="2"/>
        <v>1030257</v>
      </c>
      <c r="S55" s="2">
        <v>789763</v>
      </c>
      <c r="T55" s="2"/>
      <c r="U55" s="2">
        <v>30000</v>
      </c>
      <c r="V55" s="8">
        <f t="shared" si="7"/>
        <v>819763</v>
      </c>
      <c r="W55" s="8">
        <v>1</v>
      </c>
      <c r="X55" s="8">
        <v>0</v>
      </c>
      <c r="Y55" s="8">
        <v>0</v>
      </c>
      <c r="Z55" s="8">
        <v>0</v>
      </c>
      <c r="AA55" s="8">
        <v>1</v>
      </c>
      <c r="AB55" s="8">
        <v>1</v>
      </c>
      <c r="AC55" s="8">
        <v>0</v>
      </c>
      <c r="AD55" s="8">
        <v>0</v>
      </c>
      <c r="AE55" s="8">
        <v>2</v>
      </c>
    </row>
    <row r="56" spans="1:31" x14ac:dyDescent="0.2">
      <c r="A56" s="26">
        <v>75</v>
      </c>
      <c r="B56" s="17" t="s">
        <v>57</v>
      </c>
      <c r="C56" s="6">
        <v>1</v>
      </c>
      <c r="D56" s="6">
        <v>0</v>
      </c>
      <c r="E56" s="4">
        <f t="shared" si="3"/>
        <v>1</v>
      </c>
      <c r="F56" s="6">
        <v>1</v>
      </c>
      <c r="G56" s="6">
        <v>0</v>
      </c>
      <c r="H56" s="4">
        <f t="shared" si="4"/>
        <v>1</v>
      </c>
      <c r="I56" s="4">
        <f t="shared" si="8"/>
        <v>1</v>
      </c>
      <c r="J56" s="4">
        <f t="shared" si="9"/>
        <v>0</v>
      </c>
      <c r="K56" s="4">
        <f t="shared" si="5"/>
        <v>1</v>
      </c>
      <c r="L56" s="6">
        <v>0</v>
      </c>
      <c r="M56" s="6">
        <v>0</v>
      </c>
      <c r="N56" s="4">
        <f t="shared" si="6"/>
        <v>0</v>
      </c>
      <c r="O56" s="2">
        <f>38890+9570*12</f>
        <v>153730</v>
      </c>
      <c r="P56" s="2"/>
      <c r="Q56" s="2"/>
      <c r="R56" s="3">
        <f t="shared" si="2"/>
        <v>153730</v>
      </c>
      <c r="S56" s="7"/>
      <c r="T56" s="7"/>
      <c r="U56" s="7"/>
      <c r="V56" s="8">
        <f t="shared" si="7"/>
        <v>0</v>
      </c>
      <c r="W56" s="8">
        <v>2</v>
      </c>
      <c r="X56" s="8">
        <v>0</v>
      </c>
      <c r="Y56" s="8">
        <v>0</v>
      </c>
      <c r="Z56" s="8">
        <v>1</v>
      </c>
      <c r="AA56" s="8">
        <v>0</v>
      </c>
      <c r="AB56" s="8">
        <v>0</v>
      </c>
      <c r="AC56" s="8">
        <v>0</v>
      </c>
      <c r="AD56" s="8">
        <v>1</v>
      </c>
      <c r="AE56" s="8">
        <v>2</v>
      </c>
    </row>
    <row r="57" spans="1:31" x14ac:dyDescent="0.2">
      <c r="A57" s="26">
        <v>51</v>
      </c>
      <c r="B57" s="17" t="s">
        <v>58</v>
      </c>
      <c r="C57" s="6">
        <v>1</v>
      </c>
      <c r="D57" s="6">
        <v>0</v>
      </c>
      <c r="E57" s="4">
        <f t="shared" si="3"/>
        <v>1</v>
      </c>
      <c r="F57" s="6">
        <v>1</v>
      </c>
      <c r="G57" s="6">
        <v>0</v>
      </c>
      <c r="H57" s="4">
        <f t="shared" si="4"/>
        <v>1</v>
      </c>
      <c r="I57" s="4">
        <f t="shared" si="8"/>
        <v>1</v>
      </c>
      <c r="J57" s="4">
        <f t="shared" si="9"/>
        <v>0</v>
      </c>
      <c r="K57" s="4">
        <f t="shared" si="5"/>
        <v>1</v>
      </c>
      <c r="L57" s="6">
        <v>1</v>
      </c>
      <c r="M57" s="6">
        <v>0</v>
      </c>
      <c r="N57" s="4">
        <f t="shared" si="6"/>
        <v>1</v>
      </c>
      <c r="O57" s="2">
        <f>473700+189900</f>
        <v>663600</v>
      </c>
      <c r="P57" s="2"/>
      <c r="Q57" s="2">
        <v>20000</v>
      </c>
      <c r="R57" s="3">
        <f t="shared" si="2"/>
        <v>683600</v>
      </c>
      <c r="S57" s="2">
        <f>735840+150632</f>
        <v>886472</v>
      </c>
      <c r="T57" s="2"/>
      <c r="U57" s="2">
        <v>20000</v>
      </c>
      <c r="V57" s="8">
        <f t="shared" si="7"/>
        <v>906472</v>
      </c>
      <c r="W57" s="8">
        <v>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</row>
    <row r="58" spans="1:31" x14ac:dyDescent="0.2">
      <c r="A58" s="26">
        <v>30</v>
      </c>
      <c r="B58" s="17" t="s">
        <v>59</v>
      </c>
      <c r="C58" s="6">
        <v>1</v>
      </c>
      <c r="D58" s="6">
        <v>0</v>
      </c>
      <c r="E58" s="4">
        <f t="shared" si="3"/>
        <v>1</v>
      </c>
      <c r="F58" s="6">
        <v>1</v>
      </c>
      <c r="G58" s="6">
        <v>0</v>
      </c>
      <c r="H58" s="4">
        <f t="shared" si="4"/>
        <v>1</v>
      </c>
      <c r="I58" s="4">
        <f t="shared" si="8"/>
        <v>1</v>
      </c>
      <c r="J58" s="4">
        <f t="shared" si="9"/>
        <v>0</v>
      </c>
      <c r="K58" s="4">
        <f t="shared" si="5"/>
        <v>1</v>
      </c>
      <c r="L58" s="6">
        <v>1</v>
      </c>
      <c r="M58" s="6">
        <v>0</v>
      </c>
      <c r="N58" s="4">
        <f t="shared" si="6"/>
        <v>1</v>
      </c>
      <c r="O58" s="2">
        <v>345460</v>
      </c>
      <c r="P58" s="2">
        <v>25000</v>
      </c>
      <c r="Q58" s="2"/>
      <c r="R58" s="3">
        <f t="shared" si="2"/>
        <v>370460</v>
      </c>
      <c r="S58" s="2">
        <v>150125</v>
      </c>
      <c r="T58" s="2"/>
      <c r="U58" s="2"/>
      <c r="V58" s="8">
        <f t="shared" si="7"/>
        <v>150125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</row>
    <row r="59" spans="1:31" x14ac:dyDescent="0.2">
      <c r="A59" s="26">
        <v>22</v>
      </c>
      <c r="B59" s="17" t="s">
        <v>60</v>
      </c>
      <c r="C59" s="6">
        <v>1</v>
      </c>
      <c r="D59" s="6">
        <v>0</v>
      </c>
      <c r="E59" s="4">
        <f t="shared" si="3"/>
        <v>1</v>
      </c>
      <c r="F59" s="6">
        <v>1</v>
      </c>
      <c r="G59" s="6">
        <v>0</v>
      </c>
      <c r="H59" s="4">
        <f t="shared" si="4"/>
        <v>1</v>
      </c>
      <c r="I59" s="4">
        <f t="shared" si="8"/>
        <v>1</v>
      </c>
      <c r="J59" s="4">
        <f t="shared" si="9"/>
        <v>0</v>
      </c>
      <c r="K59" s="4">
        <f t="shared" si="5"/>
        <v>1</v>
      </c>
      <c r="L59" s="6">
        <v>1</v>
      </c>
      <c r="M59" s="6">
        <v>0</v>
      </c>
      <c r="N59" s="4">
        <f t="shared" si="6"/>
        <v>1</v>
      </c>
      <c r="O59" s="2">
        <v>490080</v>
      </c>
      <c r="P59" s="2"/>
      <c r="Q59" s="2">
        <v>100000</v>
      </c>
      <c r="R59" s="3">
        <f t="shared" si="2"/>
        <v>590080</v>
      </c>
      <c r="S59" s="2">
        <v>466680</v>
      </c>
      <c r="T59" s="2"/>
      <c r="U59" s="2">
        <v>20000</v>
      </c>
      <c r="V59" s="8">
        <f t="shared" si="7"/>
        <v>486680</v>
      </c>
      <c r="W59" s="8">
        <v>1</v>
      </c>
      <c r="X59" s="8">
        <v>1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</row>
    <row r="60" spans="1:31" x14ac:dyDescent="0.2">
      <c r="A60" s="26">
        <v>3</v>
      </c>
      <c r="B60" s="17" t="s">
        <v>61</v>
      </c>
      <c r="C60" s="6">
        <v>1</v>
      </c>
      <c r="D60" s="6">
        <v>0</v>
      </c>
      <c r="E60" s="4">
        <f t="shared" si="3"/>
        <v>1</v>
      </c>
      <c r="F60" s="6">
        <v>0</v>
      </c>
      <c r="G60" s="6">
        <v>1</v>
      </c>
      <c r="H60" s="4">
        <f t="shared" si="4"/>
        <v>1</v>
      </c>
      <c r="I60" s="4">
        <f t="shared" si="8"/>
        <v>1</v>
      </c>
      <c r="J60" s="4">
        <f t="shared" si="9"/>
        <v>0</v>
      </c>
      <c r="K60" s="4">
        <f t="shared" si="5"/>
        <v>1</v>
      </c>
      <c r="L60" s="6">
        <v>0</v>
      </c>
      <c r="M60" s="6">
        <v>1</v>
      </c>
      <c r="N60" s="4">
        <f t="shared" si="6"/>
        <v>1</v>
      </c>
      <c r="O60" s="2">
        <v>350140</v>
      </c>
      <c r="P60" s="2">
        <v>0</v>
      </c>
      <c r="Q60" s="2">
        <v>0</v>
      </c>
      <c r="R60" s="3">
        <f t="shared" si="2"/>
        <v>350140</v>
      </c>
      <c r="S60" s="2">
        <v>496390</v>
      </c>
      <c r="T60" s="2">
        <v>0</v>
      </c>
      <c r="U60" s="2">
        <v>0</v>
      </c>
      <c r="V60" s="8">
        <f t="shared" si="7"/>
        <v>496390</v>
      </c>
      <c r="W60" s="8">
        <v>0</v>
      </c>
      <c r="X60" s="8">
        <v>0</v>
      </c>
      <c r="Y60" s="8">
        <v>0</v>
      </c>
      <c r="Z60" s="8">
        <v>1</v>
      </c>
      <c r="AA60" s="8">
        <v>0</v>
      </c>
      <c r="AB60" s="8">
        <v>0</v>
      </c>
      <c r="AC60" s="8">
        <v>0</v>
      </c>
      <c r="AD60" s="8">
        <v>1</v>
      </c>
      <c r="AE60" s="8">
        <v>1</v>
      </c>
    </row>
    <row r="61" spans="1:31" x14ac:dyDescent="0.2">
      <c r="A61" s="26">
        <v>46</v>
      </c>
      <c r="B61" s="17" t="s">
        <v>62</v>
      </c>
      <c r="C61" s="6">
        <v>1</v>
      </c>
      <c r="D61" s="6">
        <v>0</v>
      </c>
      <c r="E61" s="4">
        <f t="shared" si="3"/>
        <v>1</v>
      </c>
      <c r="F61" s="6">
        <v>0</v>
      </c>
      <c r="G61" s="6">
        <v>0</v>
      </c>
      <c r="H61" s="4">
        <f t="shared" si="4"/>
        <v>0</v>
      </c>
      <c r="I61" s="4">
        <f t="shared" si="8"/>
        <v>1</v>
      </c>
      <c r="J61" s="4">
        <f t="shared" si="9"/>
        <v>0</v>
      </c>
      <c r="K61" s="4">
        <f t="shared" si="5"/>
        <v>1</v>
      </c>
      <c r="L61" s="6">
        <v>1</v>
      </c>
      <c r="M61" s="6">
        <v>0</v>
      </c>
      <c r="N61" s="4">
        <f t="shared" si="6"/>
        <v>1</v>
      </c>
      <c r="O61" s="2">
        <v>440063</v>
      </c>
      <c r="P61" s="2">
        <v>25000</v>
      </c>
      <c r="Q61" s="2"/>
      <c r="R61" s="3">
        <f t="shared" si="2"/>
        <v>465063</v>
      </c>
      <c r="S61" s="2">
        <v>365268</v>
      </c>
      <c r="T61" s="2">
        <v>30000</v>
      </c>
      <c r="U61" s="2"/>
      <c r="V61" s="8">
        <f t="shared" si="7"/>
        <v>395268</v>
      </c>
      <c r="W61" s="8">
        <v>1</v>
      </c>
      <c r="X61" s="8">
        <v>0</v>
      </c>
      <c r="Y61" s="8">
        <v>0</v>
      </c>
      <c r="Z61" s="8">
        <v>1</v>
      </c>
      <c r="AA61" s="8">
        <v>1</v>
      </c>
      <c r="AB61" s="8">
        <v>0</v>
      </c>
      <c r="AC61" s="8">
        <v>0</v>
      </c>
      <c r="AD61" s="8">
        <v>1</v>
      </c>
      <c r="AE61" s="8">
        <v>2</v>
      </c>
    </row>
    <row r="62" spans="1:31" x14ac:dyDescent="0.2">
      <c r="A62" s="26">
        <v>84</v>
      </c>
      <c r="B62" s="17" t="s">
        <v>63</v>
      </c>
      <c r="C62" s="6">
        <v>0</v>
      </c>
      <c r="D62" s="6">
        <v>1</v>
      </c>
      <c r="E62" s="4">
        <f t="shared" si="3"/>
        <v>1</v>
      </c>
      <c r="F62" s="6">
        <v>0</v>
      </c>
      <c r="G62" s="6">
        <v>0</v>
      </c>
      <c r="H62" s="4">
        <f t="shared" si="4"/>
        <v>0</v>
      </c>
      <c r="I62" s="4">
        <f t="shared" si="8"/>
        <v>0</v>
      </c>
      <c r="J62" s="4">
        <f t="shared" si="9"/>
        <v>1</v>
      </c>
      <c r="K62" s="4">
        <f t="shared" si="5"/>
        <v>1</v>
      </c>
      <c r="L62" s="6">
        <v>1</v>
      </c>
      <c r="M62" s="6">
        <v>0</v>
      </c>
      <c r="N62" s="4">
        <f t="shared" si="6"/>
        <v>1</v>
      </c>
      <c r="O62" s="2">
        <v>599328</v>
      </c>
      <c r="P62" s="2">
        <v>50000</v>
      </c>
      <c r="Q62" s="2">
        <v>0</v>
      </c>
      <c r="R62" s="3">
        <f t="shared" si="2"/>
        <v>649328</v>
      </c>
      <c r="S62" s="2">
        <v>396000</v>
      </c>
      <c r="T62" s="2">
        <v>50000</v>
      </c>
      <c r="U62" s="2">
        <v>0</v>
      </c>
      <c r="V62" s="8">
        <f t="shared" si="7"/>
        <v>446000</v>
      </c>
      <c r="W62" s="8">
        <v>0</v>
      </c>
      <c r="X62" s="8">
        <v>0</v>
      </c>
      <c r="Y62" s="8">
        <v>0</v>
      </c>
      <c r="Z62" s="8">
        <v>1</v>
      </c>
      <c r="AA62" s="8">
        <v>1</v>
      </c>
      <c r="AB62" s="8">
        <v>1</v>
      </c>
      <c r="AC62" s="8">
        <v>0</v>
      </c>
      <c r="AD62" s="8">
        <v>1</v>
      </c>
      <c r="AE62" s="8">
        <v>1</v>
      </c>
    </row>
    <row r="63" spans="1:31" x14ac:dyDescent="0.2">
      <c r="A63" s="26">
        <v>91</v>
      </c>
      <c r="B63" s="17" t="s">
        <v>64</v>
      </c>
      <c r="C63" s="6">
        <v>1</v>
      </c>
      <c r="D63" s="6">
        <v>0</v>
      </c>
      <c r="E63" s="4">
        <f t="shared" si="3"/>
        <v>1</v>
      </c>
      <c r="F63" s="6">
        <v>1</v>
      </c>
      <c r="G63" s="6">
        <v>0</v>
      </c>
      <c r="H63" s="4">
        <f t="shared" si="4"/>
        <v>1</v>
      </c>
      <c r="I63" s="4">
        <f t="shared" si="8"/>
        <v>1</v>
      </c>
      <c r="J63" s="4">
        <f t="shared" si="9"/>
        <v>0</v>
      </c>
      <c r="K63" s="4">
        <f t="shared" si="5"/>
        <v>1</v>
      </c>
      <c r="L63" s="6">
        <v>1</v>
      </c>
      <c r="M63" s="6">
        <v>0</v>
      </c>
      <c r="N63" s="4">
        <f t="shared" si="6"/>
        <v>1</v>
      </c>
      <c r="O63" s="2">
        <f>38890*12</f>
        <v>466680</v>
      </c>
      <c r="P63" s="2"/>
      <c r="Q63" s="2"/>
      <c r="R63" s="3">
        <f t="shared" si="2"/>
        <v>466680</v>
      </c>
      <c r="S63" s="2">
        <f>37030*12</f>
        <v>444360</v>
      </c>
      <c r="T63" s="2"/>
      <c r="U63" s="2"/>
      <c r="V63" s="8">
        <f t="shared" si="7"/>
        <v>444360</v>
      </c>
      <c r="W63" s="8">
        <v>1</v>
      </c>
      <c r="X63" s="8">
        <v>0</v>
      </c>
      <c r="Y63" s="8">
        <v>0</v>
      </c>
      <c r="Z63" s="8">
        <v>1</v>
      </c>
      <c r="AA63" s="8">
        <v>0</v>
      </c>
      <c r="AB63" s="8">
        <v>0</v>
      </c>
      <c r="AC63" s="8">
        <v>0</v>
      </c>
      <c r="AD63" s="8">
        <v>1</v>
      </c>
      <c r="AE63" s="8">
        <v>2</v>
      </c>
    </row>
    <row r="64" spans="1:31" x14ac:dyDescent="0.2">
      <c r="A64" s="26">
        <v>58</v>
      </c>
      <c r="B64" s="17" t="s">
        <v>65</v>
      </c>
      <c r="C64" s="6">
        <v>0</v>
      </c>
      <c r="D64" s="6">
        <v>1</v>
      </c>
      <c r="E64" s="4">
        <f t="shared" si="3"/>
        <v>1</v>
      </c>
      <c r="F64" s="6">
        <v>1</v>
      </c>
      <c r="G64" s="6">
        <v>0</v>
      </c>
      <c r="H64" s="4">
        <f t="shared" si="4"/>
        <v>1</v>
      </c>
      <c r="I64" s="4">
        <f t="shared" si="8"/>
        <v>0</v>
      </c>
      <c r="J64" s="4">
        <f t="shared" si="9"/>
        <v>1</v>
      </c>
      <c r="K64" s="4">
        <f t="shared" si="5"/>
        <v>1</v>
      </c>
      <c r="L64" s="6">
        <v>1</v>
      </c>
      <c r="M64" s="6">
        <v>0</v>
      </c>
      <c r="N64" s="4">
        <f t="shared" si="6"/>
        <v>1</v>
      </c>
      <c r="O64" s="2">
        <f>22000*12</f>
        <v>264000</v>
      </c>
      <c r="P64" s="2"/>
      <c r="Q64" s="2"/>
      <c r="R64" s="3">
        <f t="shared" si="2"/>
        <v>264000</v>
      </c>
      <c r="S64" s="7"/>
      <c r="T64" s="7"/>
      <c r="U64" s="7"/>
      <c r="V64" s="8">
        <f t="shared" si="7"/>
        <v>0</v>
      </c>
      <c r="W64" s="8">
        <v>1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</row>
    <row r="65" spans="1:31" x14ac:dyDescent="0.2">
      <c r="A65" s="26">
        <v>36</v>
      </c>
      <c r="B65" s="17" t="s">
        <v>66</v>
      </c>
      <c r="C65" s="6">
        <v>0</v>
      </c>
      <c r="D65" s="6">
        <v>1</v>
      </c>
      <c r="E65" s="4">
        <f t="shared" si="3"/>
        <v>1</v>
      </c>
      <c r="F65" s="6">
        <v>0</v>
      </c>
      <c r="G65" s="6">
        <v>0</v>
      </c>
      <c r="H65" s="4">
        <f t="shared" si="4"/>
        <v>0</v>
      </c>
      <c r="I65" s="4">
        <f t="shared" si="8"/>
        <v>0</v>
      </c>
      <c r="J65" s="4">
        <f t="shared" si="9"/>
        <v>1</v>
      </c>
      <c r="K65" s="4">
        <f t="shared" si="5"/>
        <v>1</v>
      </c>
      <c r="L65" s="6">
        <v>0</v>
      </c>
      <c r="M65" s="6">
        <v>0</v>
      </c>
      <c r="N65" s="4">
        <f t="shared" si="6"/>
        <v>0</v>
      </c>
      <c r="O65" s="2">
        <f>589072+94950</f>
        <v>684022</v>
      </c>
      <c r="P65" s="2">
        <v>0</v>
      </c>
      <c r="Q65" s="2">
        <v>75000</v>
      </c>
      <c r="R65" s="3">
        <f t="shared" si="2"/>
        <v>759022</v>
      </c>
      <c r="S65" s="2">
        <v>150925</v>
      </c>
      <c r="T65" s="2">
        <v>23000</v>
      </c>
      <c r="U65" s="2">
        <v>75000</v>
      </c>
      <c r="V65" s="8">
        <f t="shared" si="7"/>
        <v>248925</v>
      </c>
      <c r="W65" s="8">
        <v>1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</row>
    <row r="66" spans="1:31" x14ac:dyDescent="0.2">
      <c r="A66" s="26">
        <v>90</v>
      </c>
      <c r="B66" s="17" t="s">
        <v>67</v>
      </c>
      <c r="C66" s="6">
        <v>1</v>
      </c>
      <c r="D66" s="6">
        <v>0</v>
      </c>
      <c r="E66" s="4">
        <f t="shared" si="3"/>
        <v>1</v>
      </c>
      <c r="F66" s="6">
        <v>0</v>
      </c>
      <c r="G66" s="6">
        <v>0</v>
      </c>
      <c r="H66" s="4">
        <f t="shared" si="4"/>
        <v>0</v>
      </c>
      <c r="I66" s="4">
        <f t="shared" si="8"/>
        <v>1</v>
      </c>
      <c r="J66" s="4">
        <f t="shared" si="9"/>
        <v>0</v>
      </c>
      <c r="K66" s="4">
        <f t="shared" si="5"/>
        <v>1</v>
      </c>
      <c r="L66" s="6">
        <v>0</v>
      </c>
      <c r="M66" s="6">
        <v>0</v>
      </c>
      <c r="N66" s="4">
        <f t="shared" si="6"/>
        <v>0</v>
      </c>
      <c r="O66" s="2">
        <v>140647</v>
      </c>
      <c r="P66" s="2">
        <v>61000</v>
      </c>
      <c r="Q66" s="2"/>
      <c r="R66" s="3">
        <f t="shared" si="2"/>
        <v>201647</v>
      </c>
      <c r="S66" s="3">
        <v>264417</v>
      </c>
      <c r="T66" s="3">
        <v>63000</v>
      </c>
      <c r="U66" s="3"/>
      <c r="V66" s="8">
        <f t="shared" si="7"/>
        <v>327417</v>
      </c>
      <c r="W66" s="8">
        <v>0</v>
      </c>
      <c r="X66" s="8">
        <v>0</v>
      </c>
      <c r="Y66" s="8">
        <v>0</v>
      </c>
      <c r="Z66" s="8">
        <v>0</v>
      </c>
      <c r="AA66" s="8">
        <v>1</v>
      </c>
      <c r="AB66" s="8">
        <v>0</v>
      </c>
      <c r="AC66" s="8">
        <v>0</v>
      </c>
      <c r="AD66" s="8">
        <v>0</v>
      </c>
      <c r="AE66" s="8">
        <v>0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management</vt:lpstr>
      <vt:lpstr>Infra &amp;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Fazlul K Chow</cp:lastModifiedBy>
  <cp:lastPrinted>2018-02-10T05:18:37Z</cp:lastPrinted>
  <dcterms:created xsi:type="dcterms:W3CDTF">2017-10-09T10:48:34Z</dcterms:created>
  <dcterms:modified xsi:type="dcterms:W3CDTF">2018-07-08T19:28:26Z</dcterms:modified>
</cp:coreProperties>
</file>